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T:\6. Zajednički poslovi\2026_Tehnički sektor - Povjerenstvo_Odjel Graditeljstva\01_Ugovaranje velikih popravaka\02_Natječaji\Bukoščak 11C\"/>
    </mc:Choice>
  </mc:AlternateContent>
  <xr:revisionPtr revIDLastSave="0" documentId="8_{FCA2871C-6A5D-48D4-9C2B-11A63E9FAB51}" xr6:coauthVersionLast="47" xr6:coauthVersionMax="47" xr10:uidLastSave="{00000000-0000-0000-0000-000000000000}"/>
  <bookViews>
    <workbookView xWindow="-120" yWindow="-120" windowWidth="29040" windowHeight="15720" tabRatio="862" activeTab="3" xr2:uid="{00000000-000D-0000-FFFF-FFFF00000000}"/>
  </bookViews>
  <sheets>
    <sheet name="NASLOVNICA" sheetId="15" r:id="rId1"/>
    <sheet name="OPĆI OPIS" sheetId="22" r:id="rId2"/>
    <sheet name="OPĆI UVJETI_GRAĐ" sheetId="37" r:id="rId3"/>
    <sheet name="A_GRAĐ-OBRT" sheetId="1" r:id="rId4"/>
  </sheets>
  <definedNames>
    <definedName name="_xlnm.Print_Titles" localSheetId="3">'A_GRAĐ-OBRT'!$1:$8</definedName>
    <definedName name="_xlnm.Print_Area" localSheetId="3">'A_GRAĐ-OBRT'!$A$1:$F$161</definedName>
    <definedName name="_xlnm.Print_Area" localSheetId="0">NASLOVNICA!$A$1:$J$32</definedName>
    <definedName name="_xlnm.Print_Area" localSheetId="1">'OPĆI OPIS'!$A$1:$A$69</definedName>
    <definedName name="_xlnm.Print_Area" localSheetId="2">'OPĆI UVJETI_GRAĐ'!$A$1:$A$34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5" i="1" l="1"/>
  <c r="F139" i="1"/>
  <c r="A139" i="1"/>
  <c r="F138" i="1"/>
  <c r="F141" i="1" s="1"/>
  <c r="F58" i="1"/>
  <c r="A130" i="1"/>
  <c r="B141" i="1" s="1"/>
  <c r="A155" i="1" l="1"/>
  <c r="A132" i="1" a="1"/>
  <c r="A136" i="1" s="1" a="1"/>
  <c r="F155" i="1"/>
  <c r="A38" i="1" l="1"/>
  <c r="F38" i="1"/>
  <c r="B153" i="1" l="1"/>
  <c r="A105" i="1"/>
  <c r="F113" i="1"/>
  <c r="F112" i="1"/>
  <c r="A153" i="1" l="1"/>
  <c r="A32" i="37"/>
  <c r="D114" i="1"/>
  <c r="F114" i="1" l="1"/>
  <c r="D116" i="1"/>
  <c r="F116" i="1" s="1"/>
  <c r="D20" i="1"/>
  <c r="F20" i="1" s="1"/>
  <c r="D21" i="1"/>
  <c r="F21" i="1" s="1"/>
  <c r="F19" i="1"/>
  <c r="F122" i="1"/>
  <c r="F126" i="1"/>
  <c r="F121" i="1"/>
  <c r="F128" i="1" l="1"/>
  <c r="A113" i="1"/>
  <c r="A114" i="1" s="1"/>
  <c r="A116" i="1" s="1"/>
  <c r="A74" i="1"/>
  <c r="A20" i="1" l="1"/>
  <c r="A21" i="1" s="1"/>
  <c r="A110" i="1" l="1"/>
  <c r="F153" i="1"/>
  <c r="B128" i="1"/>
  <c r="A118" i="1" l="1"/>
  <c r="A124" i="1" s="1"/>
  <c r="F49" i="1" l="1"/>
  <c r="F55" i="1"/>
  <c r="F42" i="1" l="1"/>
  <c r="F43" i="1" l="1"/>
  <c r="F41" i="1"/>
  <c r="A40" i="1" l="1"/>
  <c r="A41" i="1" s="1"/>
  <c r="A42" i="1" s="1"/>
  <c r="A43" i="1" s="1"/>
  <c r="B157" i="1" l="1"/>
  <c r="A76" i="1" l="1"/>
  <c r="A87" i="1" l="1"/>
  <c r="A94" i="1" s="1"/>
  <c r="A98" i="1" l="1"/>
  <c r="F95" i="1" l="1"/>
  <c r="F92" i="1" l="1"/>
  <c r="F85" i="1" l="1"/>
  <c r="F102" i="1" s="1"/>
  <c r="F69" i="1" l="1"/>
  <c r="F71" i="1" l="1"/>
  <c r="F52" i="1" l="1"/>
  <c r="F46" i="1"/>
  <c r="F40" i="1"/>
  <c r="F37" i="1"/>
  <c r="F63" i="1" s="1"/>
  <c r="F15" i="1" l="1"/>
  <c r="F26" i="1"/>
  <c r="F12" i="1"/>
  <c r="F28" i="1" s="1"/>
  <c r="A1" i="1" l="1"/>
  <c r="B102" i="1" l="1"/>
  <c r="A66" i="1"/>
  <c r="A31" i="1"/>
  <c r="A35" i="1" l="1"/>
  <c r="B71" i="1"/>
  <c r="B63" i="1"/>
  <c r="A16" i="37"/>
  <c r="A29" i="37"/>
  <c r="A22" i="37"/>
  <c r="A2" i="1"/>
  <c r="A68" i="1" l="1"/>
  <c r="A45" i="1" l="1"/>
  <c r="A9" i="1" l="1"/>
  <c r="A48" i="1" l="1"/>
  <c r="B28" i="1"/>
  <c r="A4" i="37"/>
  <c r="A11" i="1" l="1"/>
  <c r="A51" i="1"/>
  <c r="A54" i="1" s="1"/>
  <c r="A57" i="1" s="1"/>
  <c r="A60" i="1" s="1"/>
  <c r="B143" i="1" l="1"/>
  <c r="F149" i="1" l="1"/>
  <c r="F147" i="1"/>
  <c r="F145" i="1"/>
  <c r="B145" i="1"/>
  <c r="B147" i="1"/>
  <c r="B149" i="1"/>
  <c r="B151" i="1"/>
  <c r="A151" i="1"/>
  <c r="A149" i="1"/>
  <c r="A147" i="1"/>
  <c r="A145" i="1"/>
  <c r="F151" i="1" l="1"/>
  <c r="F157" i="1" s="1"/>
  <c r="F159" i="1" l="1"/>
  <c r="F161" i="1" s="1"/>
  <c r="A14" i="1"/>
  <c r="A17" i="1" l="1"/>
  <c r="A25"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<sst xmlns="http://schemas.openxmlformats.org/spreadsheetml/2006/main" count="226" uniqueCount="193">
  <si>
    <t>Br.st.</t>
  </si>
  <si>
    <t>Jed. mjere</t>
  </si>
  <si>
    <t>Količina</t>
  </si>
  <si>
    <t xml:space="preserve">Jedinična cijena </t>
  </si>
  <si>
    <t xml:space="preserve">SADRŽAJ STAVKE </t>
  </si>
  <si>
    <t>TROŠKOVNIK RADOVA</t>
  </si>
  <si>
    <t>IZOLATERSKI RADOVI</t>
  </si>
  <si>
    <t>A.</t>
  </si>
  <si>
    <t>UKUPNO</t>
  </si>
  <si>
    <t>FASADERSKI RADOVI</t>
  </si>
  <si>
    <t xml:space="preserve">INVESTITOR: </t>
  </si>
  <si>
    <t xml:space="preserve">GRAĐEVINA: </t>
  </si>
  <si>
    <t>OPĆI OPIS UZ TROŠKOVNIK</t>
  </si>
  <si>
    <t>Prilikom izvođenja radova posebnu pažnju posvetiti kontroli i osiguranju kvalitete izvedenih radova. Ovim programom dati su kriteriji kvalitete kako za radove tako i za ugrađene materijale. 
Svi materijali za ugradbu i postavu na građevini smiju biti dopremljeni na gradilište samo uz važeća uvjerenja (atesti ili certifikati) ovlaštene institucije za ispitivanje kvalitete materijala izdane u skladu s važećim propisima, standardima i zahtjevima iz ovog projekta, te da odgovaraju propisanim osobinama.</t>
  </si>
  <si>
    <t>Ukoliko su u troškovniku propisani sistemi materijala za izvođenje pojedinih radova ( npr. hidroizolacije) treba ih izvesti prema uputama proizvođača, i to osposobljeni izvođači za pojedine vrste radova i specifične materijale.</t>
  </si>
  <si>
    <t>Sve radove izvesti od materijala propisane kvalitete prema nacrtima, opisu, detaljima, pismenim nalozima, ali sve u okviru ponuđene jedinične cijene. Sve štete učinjene prigodom rada na vlastitim ili tuđim radovima i materijalima uklonit će se na račun počinitelja. Svi nekvalitetni radovi i materijali otklonit će se i zamijeniti ispravnima bez bilo kakve obveze za odštetu od strane investitora.</t>
  </si>
  <si>
    <t xml:space="preserve">Jedinična cijena sadrži sve nabrojeno kod opisa pojedine grupe radova te se na taj način vrši i obračun istih. </t>
  </si>
  <si>
    <t>Sve mjere i kote iz projekta provjeriti u naravi.</t>
  </si>
  <si>
    <t>Izvođač radova dužan je prije početka radova kontrolirati kote postojećeg terena i objekta. Ukoliko se ukažu eventualne nejednakosti između projekta i stanja na gradilištu, izvođač radova dužan je blagovremeno o tome obavijestiti investitora i projektanta i zatražiti pojedina objašnjenja.</t>
  </si>
  <si>
    <t>Sva kontrola vrši se bez posebne naplate. Jediničnom cijenom treba obuhvatiti sve elemente navedene kako slijedi:</t>
  </si>
  <si>
    <t>a) Materijal</t>
  </si>
  <si>
    <t>Pod materijalom podrazumijevaju se svi materijali koji sudjeluju u radnom procesu: kako osnovni materijali, tako i materijali koji ne spadaju u finalni produkt već su samo kao pomoćni.</t>
  </si>
  <si>
    <t>U cijenu je također uključeno i davanje potrebnih uzoraka kod nekih materijala (prema zahtjevu investitora), te svi potrebni certifikati (atesti). Uzorke dostaviti projektantu na uvid i pismeni odabir najmanje 30 dana prije ugradbe.</t>
  </si>
  <si>
    <t>b) Rad</t>
  </si>
  <si>
    <t>U kalkulaciju treba uključiti sav rad, kako glavni, tako i pomoćni, te sav unutrašnji transport (kako horizontalni tako i vertikalni).</t>
  </si>
  <si>
    <t>Ujedno treba uključiti i rad oko zaštite gotovih konstrukcija i dijelova objekta od štetnog atmosferskog utjecaja vrućine, hladnoće i sličnog.</t>
  </si>
  <si>
    <t>c) Izmjere</t>
  </si>
  <si>
    <t>Ukoliko nije u pojedinoj stavci dan način rada, ima se izvođač u svemu pridržavati propisa HRN-a za pojedinu vrstu rada, prosječnih normativa u građevinarstvu, uputa proizvođača materijala koji se upotrebljava ili ugrađuje, te uputa nadzorne službe naručitelja.</t>
  </si>
  <si>
    <t>Građevinska knjiga, za sve izvedene radove, treba prilikom izrade situacija biti priložena.</t>
  </si>
  <si>
    <t xml:space="preserve">Građevinska knjiga sadrži sve nacrte, skice i dokaznice za izvedene radove, koji su ujedno i prilog situaciji. </t>
  </si>
  <si>
    <t>Samo potpisana građevinska knjiga, ovjerena od strane nadzorne službe naručitelja, bit će podloga za izradu situacije.</t>
  </si>
  <si>
    <t>d) Zimski i ljetni rad</t>
  </si>
  <si>
    <t>Zimski ili ljetni rad nije osnova za potraživanje dodatne naknade.</t>
  </si>
  <si>
    <t>Za vrijeme zimskih, odnosno ljetnih razdoblja izvođač mora poduzeti sve propisane mjere zaštite izvedenih radova od visokih ili niskih temperatura.</t>
  </si>
  <si>
    <t>U slučaju eventualno nastalih šteta (smrzavanja dijelova) izvođač ih ima otkloniti bez bilo kakve naplate. Ukoliko je temperatura niža od temperature pri kojoj je dozvoljen dotični rad, izvođač snosi punu odgovornost za ispravnost i kvalitetu izvedenog posla.</t>
  </si>
  <si>
    <t>Analogno vrijedi i za zaštitu radova tijekom ljeta od prebrzog sušenja uslijed visoke temperature.</t>
  </si>
  <si>
    <t>e) Cijene</t>
  </si>
  <si>
    <t>U jediničnu cijenu rada izvođač treba obuhvatiti i slijedeće radove, koji se neće zasebno platiti kao naknadni rad, i to:</t>
  </si>
  <si>
    <t>- čišćenje ugrađenih elemenata od žbuke i sl.;</t>
  </si>
  <si>
    <t>- sva ispitivanja materijala i ishođenje atesta (certifikata);</t>
  </si>
  <si>
    <t>- čuvanje radilišta i gradilišta;</t>
  </si>
  <si>
    <t>Posebne naplate po navedenim radovima neće se posebno priznati, jer sve gore navedeno mora  biti uključeno u jediničnu cijenu.</t>
  </si>
  <si>
    <t>Prema ovom uvodu, opisu stavaka i grupi radova treba sastaviti jediničnu cijenu za svaku stavku troškovnika.</t>
  </si>
  <si>
    <t>f) Skele</t>
  </si>
  <si>
    <t>Sve vrste radnih skela, bez obzira na visinu, ulaze u jediničnu cijenu dotičnog rada (osim za fasaderske radove, gdje je posebno specificirana).</t>
  </si>
  <si>
    <t>g) Ponude</t>
  </si>
  <si>
    <t>Pod dobavom se podrazumijeva sav glavni (osnovni) materijal, sa svim transportima (fco gradilište, bez obzira na prijevozno sredstvo, svi utovari i istovari) i zavisnim troškovima.</t>
  </si>
  <si>
    <t>Pod ugradbom se podrazumijeva sav rad potreban za ugradbu, sa svim pomoćnim i veznim materijalima (ljepila, mortovi, vijci, kitovi i sl.), sav unutrašnji transport, te ostalo navedeno pod odrednicom.</t>
  </si>
  <si>
    <t>h) Ostalo</t>
  </si>
  <si>
    <t>U jedinične cijene stavki imaju biti uračunati svi radovi i potrebni materijali (eventualno ne specificirani posebno u samom troškovniku), a koji su (prema uzancama struke i pravilima dobrog zanata) potrebni za potpuno dovršenje građevine, tj. dovođenje u stanje "potpuno spremno za uporabu".</t>
  </si>
  <si>
    <t>Svi takvi radovi imaju biti uračunati u jedinične cijene, tj. neće se posebno plaćati.</t>
  </si>
  <si>
    <t>Obveza je izvođača provjeriti količine potrebnih materijala (prema projektu; nacrtima, detaljima, izmjeri i stanju na gradilištu i sl.), te naručiti i dobaviti potreban materijal prema vlastitom izračunu, izmjeri, procjeni i stvarnom stanju na gradilištu (ne prema količinama iz ovog troškovnika).</t>
  </si>
  <si>
    <t>Ovaj "Opći opis uz troškovnik" i svi "Opći uvjeti" (obračunsko-tehnički uvjeti i specifikacije) uz pojedine radove sastavni su dio troškovnika.</t>
  </si>
  <si>
    <r>
      <rPr>
        <b/>
        <u/>
        <sz val="12"/>
        <rFont val="Calibri"/>
        <family val="2"/>
        <charset val="238"/>
      </rPr>
      <t>NAPOMENA:</t>
    </r>
    <r>
      <rPr>
        <b/>
        <sz val="12"/>
        <rFont val="Calibri"/>
        <family val="2"/>
        <charset val="238"/>
      </rPr>
      <t xml:space="preserve"> U ovom troškovniku sve nacionalne norme jednakovrijedne su europskim normama, tj. jedne ne isključuju druge.</t>
    </r>
  </si>
  <si>
    <t>sva potrebna čišćenja, kod svih građevinskih i obrtničkih radova, u tijeku izvođenja, dnevno (nakon završetka rada) uključiti u jedinične cijene stavki, tj. neće se posebno plaćati.</t>
  </si>
  <si>
    <t>Nacrti, detalji, Program osiguranja kontrole i kvalitete i ovaj troškovnik sa općim uvjetima čine cjelinu projekta.</t>
  </si>
  <si>
    <t>PRIPREMNI I ZAVRŠNI RADOVI</t>
  </si>
  <si>
    <t>ZEMLJANI RADOVI</t>
  </si>
  <si>
    <t>Fasadnu skelu izvesti prema normama:</t>
  </si>
  <si>
    <t>- HRN EN 12810-1 ili jednakovrijedno</t>
  </si>
  <si>
    <t>- HRN EN 12811-1 ili jednakovrijedno</t>
  </si>
  <si>
    <t>- HRN EN 12810-2 ili jednakovrijedno</t>
  </si>
  <si>
    <t>- HRN EN 12811-2 ili jednakovrijedno</t>
  </si>
  <si>
    <t>- HRN EN 12811-3 ili jednakovrijedno</t>
  </si>
  <si>
    <t>- HRN EN 12811-4 ili jednakovrijedno</t>
  </si>
  <si>
    <t>Na svim mjestima rada većih od 1,0 m od poda s kojih se može pasti, potrebno je izvesti čvrstu zaštitnu ogradu minimalne visine 1,0 m.</t>
  </si>
  <si>
    <t>Zaštitnu ogradu gradilišta izvesti od nehrđajućeg čelika, minimalne visine 200 cm. Poziciju ograde utvrđuje koordinator zaštite na radu tijekom građenja (koordinator II) i predaje nadzornom inženjeru na potvrdu.</t>
  </si>
  <si>
    <t>Izvođač je dužan prije postavljanja skele napraviti tehničku razradu postavljanja fasadne skele sa svim potrebnim proračunima opterećenja i dostaviti nadzornom inženjeru na potvrdu (uključeno u jediničnu cijenu).</t>
  </si>
  <si>
    <t>OPĆI UVJETI GRAĐEVINSKO - OBRTNIČKIH RADOVA</t>
  </si>
  <si>
    <t xml:space="preserve">TROŠKOVNIK GRAĐEVINSKO - OBRTNIČKIH RADOVA </t>
  </si>
  <si>
    <t>GRAĐEVINSKO - OBRTNIČKI RADOVI</t>
  </si>
  <si>
    <t>m'</t>
  </si>
  <si>
    <t>kom.</t>
  </si>
  <si>
    <t xml:space="preserve">FASADNA SKELA </t>
  </si>
  <si>
    <t>Dobava,postava,skidanje i otprema fasadne cijevne skele od bešavnih cijevi. Skela mora biti izrađena u skladu s normativima, propisima zaštite na radu i u svemu sukladno općim uvjetima. Skelu je potrebno osigurati od prevrtanja, a od udara groma uzemljenjem. Potrebno je izvesti pomične željezne ili drvene penjalice u svrhu osiguranja vertikalne komunikacije po skeli.  Obračun po m² vertikalne projekcije površine skele, mjereno po vanjskom rubu skele.</t>
  </si>
  <si>
    <r>
      <t>m</t>
    </r>
    <r>
      <rPr>
        <vertAlign val="superscript"/>
        <sz val="12"/>
        <rFont val="Calibri"/>
        <family val="2"/>
        <charset val="238"/>
      </rPr>
      <t>2</t>
    </r>
  </si>
  <si>
    <t>kompl.</t>
  </si>
  <si>
    <t>ZAVRŠNO ČIŠĆENJE GRADILIŠTA</t>
  </si>
  <si>
    <t>Čišćenje gradilišta nakon dovršenja radova. U stavku uključeno čišćenje i pranje svih elemenata (prozori, klupčice, podovi) u zoni radova.</t>
  </si>
  <si>
    <t>ZAŠTITA VANJSKIH OTVORA</t>
  </si>
  <si>
    <t>m²</t>
  </si>
  <si>
    <t xml:space="preserve">Zaštita vanjskih otvora, odnosno postojeće vanjske stolarije zaštitnom folijom. U cijeni je sav rad, materijal i pomoćni materijal. Obračun po m² zaštićenog otvora. </t>
  </si>
  <si>
    <t>a)</t>
  </si>
  <si>
    <t>b)</t>
  </si>
  <si>
    <t>IZREZIVANJE I UKLANJANJE ETICS FASADE</t>
  </si>
  <si>
    <t>Otprašivanje površine kompletnog pročelja i pranje vodenim mlazom pod pritiskom.</t>
  </si>
  <si>
    <t>ISKOP ZA IZVEDBU PODNOŽJA</t>
  </si>
  <si>
    <t>Ploče se lijepe polimercementnim mortom i pričvršćuju pričvrsnicama sa širokom glavom (polimercementni mort armiran alkalno postojanom mrežicom od staklenih vlakana, nanosi se u dva sloja ukupne debljine 5 mm).</t>
  </si>
  <si>
    <t>Sustav se izvodi na vanjskim zidovima podnožja. Stavka uključuje postavljanje svih potrebnih elemenata, rubnih profila za fasadu, sokl profila. U svemu je potrebno pridržavati se uputa i specifikacija proizvođača,pravila struke i standarda kvalitete.</t>
  </si>
  <si>
    <t>Karakteristike ekstrudiranog polistirena:</t>
  </si>
  <si>
    <t>-zahrapavljene vanjske površine, gustoće minimalno 35 kg/m³.</t>
  </si>
  <si>
    <t>TOPLINSKA IZOLACIJA PODNOŽJA (XPS)</t>
  </si>
  <si>
    <t>Obračun po m² izvedene izolacije.</t>
  </si>
  <si>
    <t>a) Hladni temeljni prednamaz na bazi bitumena koji se nanosi na suhu i očišćenu podlogu četkanjem.</t>
  </si>
  <si>
    <t>b) Jedan sloj visokofleksibilne polimer bitumenske hidroizolacijske trake za zavarivanje, kategorije 4, s uloškom od staklene tkanine debljine 4 mm.</t>
  </si>
  <si>
    <t xml:space="preserve">Dobava i ugradnja materijala za izvedbu povezanog sustava za vanjsku toplinsku izolaciju (ETICS) od ploča ekstrudiranog polistirena prema  HRN EN 13499 ili jednakovrijedno, u zoni podnožja zida. </t>
  </si>
  <si>
    <t>DRENAŽNA ČEPASTA MEMBRANA</t>
  </si>
  <si>
    <t>Dobava i izvedba zaštitnog sloja termoizolacije u zemlji, drenažnom čepastom membranom na bazi polietilena visoke gustoće (HDPE). Membrana se slobodno polaže (čepovi prema termoizolaciji - XPS).</t>
  </si>
  <si>
    <t>Sve radove na demontaži i rušenju potrebno je organizirati na siguran način i u dogovoru s korisnikom prostora. Sav upotrebljiv materijal odložiti na mjesto koje odredi Investitor. Svim demontažama, obijanjima žbuke i probijanjima treba pristupiti pažljivo i to u pravilu s ručnim alatima. Nakon provedenih pripremnih radova, rušenja na građevini vrši se prema unaprijed utvrđenom redoslijedu dogovorenom s nadzornim inženjerom.</t>
  </si>
  <si>
    <t xml:space="preserve">Obračun otpadnog materijala priznaje se u sraslom stanju. </t>
  </si>
  <si>
    <t>Ako izvođač kod izvedbe ovih  radova naiđe na nepredviđene radove treba odmah o tome  obavijestiti nadzornog inženjera.</t>
  </si>
  <si>
    <t>Faktor rastresitosti uključiti u jediničnu cijenu jer se isti količinski neće obračunavati.</t>
  </si>
  <si>
    <r>
      <rPr>
        <b/>
        <sz val="12"/>
        <rFont val="Calibri"/>
        <family val="2"/>
        <charset val="238"/>
      </rPr>
      <t>Obračun nasipa</t>
    </r>
    <r>
      <rPr>
        <sz val="12"/>
        <rFont val="Calibri"/>
        <family val="2"/>
        <charset val="238"/>
      </rPr>
      <t xml:space="preserve"> prema volumenu izrađenog (nabijenog) nasipa.</t>
    </r>
  </si>
  <si>
    <r>
      <rPr>
        <b/>
        <sz val="12"/>
        <rFont val="Calibri"/>
        <family val="2"/>
        <charset val="238"/>
      </rPr>
      <t>Obračun iskopanog materijala</t>
    </r>
    <r>
      <rPr>
        <sz val="12"/>
        <rFont val="Calibri"/>
        <family val="2"/>
        <charset val="238"/>
      </rPr>
      <t xml:space="preserve"> izvršiti po m³ u sraslom stanju.</t>
    </r>
  </si>
  <si>
    <r>
      <rPr>
        <b/>
        <sz val="12"/>
        <rFont val="Calibri"/>
        <family val="2"/>
        <charset val="238"/>
      </rPr>
      <t xml:space="preserve">Obračun materijala za transport </t>
    </r>
    <r>
      <rPr>
        <sz val="12"/>
        <rFont val="Calibri"/>
        <family val="2"/>
        <charset val="238"/>
      </rPr>
      <t>u rastresitom stanju, a transportne dužine obračunavaju se od težišta masa.</t>
    </r>
  </si>
  <si>
    <t>Zemljani radovi se moraju izvoditi po odredbama važećih propisa u suglasnosti sa standardima. Predviđenu kategoriju u troškovniku izvođač treba provjeriti na licu mjesta. Ukoliko kategorija u troškovniku ne odgovara, ustanoviti ispravnu i to unijeti u građevinski dnevnik. Ukoliko se prilikom iskopa naiđe na podzemnu vodu, o tom će se obavijestiti investitor putem građevinskog dnevnika. Crpljenje vode za normalan rad snosi investitor kao i naknadu za otežani rad. Eventualne štete nastale prodiranjem podzemne vode moraju se prijaviti osiguravajućem društvu. Transport vršiti samo za suhog vremena, a, ukoliko se vrši za mokrog, nakon vožnje izvršiti čišćenje prostora oko izlaza na cestu.</t>
  </si>
  <si>
    <t>RADOVI DEMONTAŽE, RAZGRADNJE I UKLANJANJA</t>
  </si>
  <si>
    <t>DEMONTAŽA INSTALACIJA I OPREME</t>
  </si>
  <si>
    <t>DEMONTAŽA OBORINSKIH VERTIKALA</t>
  </si>
  <si>
    <t>DEMONTAŽA HORIZONTALNOG ŽLJEBA</t>
  </si>
  <si>
    <t>Demontaža, privremeno deponiranje raznih elemenata s pročelja zgrade na mjesto prema  odabiru korisnika, te naknadna montaža po završetku radova.</t>
  </si>
  <si>
    <t>Jediničnom cijenom izvođač treba obuhvatiti sve potrebne radnje za demontažu, rušenje, razgradnju, odnosno obijanja sa svim prijenosima do skladišta ili privremene deponije otpadnog materijala i  odvozom na reciklažno dvorište za građevni ili EE otpad s plaćanjem svih naknada zbrinjavanja.</t>
  </si>
  <si>
    <t xml:space="preserve">- organizaciju prostorija i uvjeta zaštite na radu, zaštite od požara, te komfora i higijene zaposlenih; </t>
  </si>
  <si>
    <t>- kompletnu režiju gradilišta uključujući dizalice, mostove, mehanizaciju i sl.;</t>
  </si>
  <si>
    <t>U cijenu je uključena i cijena transportnih troškova bez obzira na prijevozno sredstvo, sa svim prijenosima, utovarima i istovarima, te podizanjima na mjesto ugradbe, kao i uskladištenje i čuvanje na gradilištu od uništenja (prebacivanje, zaštita i sl.).</t>
  </si>
  <si>
    <t xml:space="preserve">Jedinične cijene primjenjivat će se na izvedene količine bez obzira u kojem postotku iste odstupaju od količine u troškovniku. Izvedeni radovi moraju u cijelosti odgovarati opisu u troškovniku, a u tu svrhu investitor može tražiti prije početka radova uzorke te izvedeni radovi moraju istima u cijelosti odgovarati.  </t>
  </si>
  <si>
    <t>Izvođač radova mora se gornjih navoda strogo pridržavati kako bi se postigla zahtijevana kvaliteta izvođenja radova. Ukoliko izvođač radova ipak dopremi na građevinu materijal bez odgovarajućeg certifikata o kvaliteti materijala, dužan je prije ugradbe dopremljenog materijala o svom trošku dobaviti propisana uvjerenja o kvaliteti. Ukoliko spomenutim standardima ili tehničkim propisima nisu utvrđeni boja, veličina, sastav, zrnatost, čvrstoća, specifična težina, toplinska, zvučna i difuzna vidljivost ili druge fizikalne ili kemijske karakteristike materijala, izvođač radova je obvezan po nalogu projektanta ili nadzornog inženjera, kao i po nalogu investitora ugraditi materijal odgovarajućih osobina uobičajenih za odnosni materijal.</t>
  </si>
  <si>
    <t>- ogradu gradilišta i zaštitnu skelu iznad ulaza;</t>
  </si>
  <si>
    <t>- osiguranje radova kod osiguravajućeg društva.</t>
  </si>
  <si>
    <t xml:space="preserve">- uskladištenje materijala i elemenata za obrtničke i instalaterske radove do njihove ugradbe; </t>
  </si>
  <si>
    <t>- najamne troškove za posuđenu mehanizaciju, koju izvođač sam ne posjeduje, a potrebna je pri izvođenju radova;</t>
  </si>
  <si>
    <t>- izrada i postava gradilišne table;</t>
  </si>
  <si>
    <t>- izrada privremenog deponija;</t>
  </si>
  <si>
    <t>-  izrada privremenih priključaka gradilišta, sve troškove utroška vode, električne energije i svih drugih energenata za potrebe gradilišta, do uspješne primopredaje investitoru;</t>
  </si>
  <si>
    <t>- uređenje gradilišta po završetku rada, s otklanjanjem i odvozom otpadaka, šute, ostataka građevinskog materijala, inventara, pomoćnih objekata i sl., s planiranjem terena na relativnu točnost od ± 3 cm;</t>
  </si>
  <si>
    <t>- čišćenje gradilišta tijekom radova i završno čišćenje građevine ili dijela građevine u kojem je vršen zahvat, nakon završetka svih radova;</t>
  </si>
  <si>
    <t xml:space="preserve">Jediničnom cijenom izvođač treba obuhvatiti sve potrebne radnje za demontažu, rušenje, razgradnju, odnosno obijanja sa svim prijenosima do skladišta ili privremene deponije otpadnog materijala i  odvozom na reciklažno dvorište za građevni ili EE otpad s plaćanjem svih naknada zbrinjavanja. U jediničnu cijenu uključiti faktor rastresitosti - priznaje se količina u sraslom stanju. </t>
  </si>
  <si>
    <t>Izolaciju treba izvoditi na suhu, čistu odmaščenu podlogu. Nakon izvedbe svakog sloja izolacije radove pregledati od strane nadzornog inženjera.</t>
  </si>
  <si>
    <t xml:space="preserve">- deklarirana toplinska provodljivost, maksimalno λd = 0,040 W/mK. </t>
  </si>
  <si>
    <t>Visina polaganja iznosi 30 cm.</t>
  </si>
  <si>
    <t>- rasvjetna tijela</t>
  </si>
  <si>
    <t>- poštanski sandučići</t>
  </si>
  <si>
    <t>- pločica kućnog broja</t>
  </si>
  <si>
    <t>DEMONTAŽA ODVODNOG KOTLIĆA</t>
  </si>
  <si>
    <t>- nosač satelitske i zemaljske antene</t>
  </si>
  <si>
    <t>- zidni stalak za tisak</t>
  </si>
  <si>
    <t>SANACIJA PROČELJA</t>
  </si>
  <si>
    <t>k.č.br. 4447/14, MB 335576 k.o. GORNJI STENJEVEC</t>
  </si>
  <si>
    <t>VIŠESTAMBENA ZGRADA</t>
  </si>
  <si>
    <t>SUVLASNICI VIŠESTAMBENE ZGRADE NA ADRESI BUKOŠČAK 11C, ZAGREB</t>
  </si>
  <si>
    <t>HIDROIZOLACIJA  PODNOŽJA (BITUMEN S ULOŠKOM STAKLENE TKANINE)</t>
  </si>
  <si>
    <t>- vanjske klima jedinice s odvodnim cijevima kondenzata</t>
  </si>
  <si>
    <t>Izrada vertikalne hidroizolacije podnožja s preklopom 10 cm slijedećeg sastava:</t>
  </si>
  <si>
    <t>U stavci je uključena nabava i doprema svog materijala.</t>
  </si>
  <si>
    <t>PRIPREMA ZA POSTAVU ZAVRŠNOG SLOJA PROČELJA</t>
  </si>
  <si>
    <t>Ova stavka uključuje potrebne aktivnosti na pripremi podloge za izvedbu novog završnog fasadnog sloja.</t>
  </si>
  <si>
    <t>Struganje postojećeg oštećenog završnog sloja pročelja (fasadna žbuka i polimercementno ljepilo).</t>
  </si>
  <si>
    <t>Dobava materijala i izvedba algicidnog premaza fasadne površine. Proizvod kao ALGICID Plus concentrate - Jub.</t>
  </si>
  <si>
    <r>
      <rPr>
        <b/>
        <sz val="12"/>
        <rFont val="Calibri"/>
        <family val="2"/>
        <charset val="238"/>
      </rPr>
      <t>Tehničko uputsvo</t>
    </r>
    <r>
      <rPr>
        <sz val="12"/>
        <rFont val="Calibri"/>
        <family val="2"/>
        <charset val="238"/>
      </rPr>
      <t>: Proizvod se razrjeđuje vodom u omjeru ALGICID : voda = 1 : 5; nanosi se špricanjem, kistom ili krznenim ličilačkim valjkom; mokre površine istrljamo mekom plastičnom četkom, da se nanos zapjeni; nakon ~8 sati po premazanoj površini prijeđemo mokrom krpom ili je isperemo mlazom vode ili je pak odgovarajućom četkom očistimo nakon jednog do dva dana, kad je sasvim suha; na jače zahvaćenim površinama tada postupak dezinfekcije ponovimo, ali premazane površine pritom više ne trljamo i ne ispiremo, odnosno naknadno ne ponavljamo suho uklanjanje odumrlih organizama i algicidnog nanosa.</t>
    </r>
  </si>
  <si>
    <r>
      <rPr>
        <b/>
        <sz val="12"/>
        <rFont val="Calibri"/>
        <family val="2"/>
        <charset val="238"/>
      </rPr>
      <t xml:space="preserve">NAPOMENA: </t>
    </r>
    <r>
      <rPr>
        <sz val="12"/>
        <rFont val="Calibri"/>
        <family val="2"/>
        <charset val="238"/>
      </rPr>
      <t>Obračun  po m² izvedene površine, u skladu s GN 421.</t>
    </r>
  </si>
  <si>
    <t>SANACIJA FASADNIH POVRŠINA</t>
  </si>
  <si>
    <t>Obračun  po m² izvedene površine, u skladu s GN 421.</t>
  </si>
  <si>
    <t>Dobava materijala i izvedba temeljnog premaza s Akrilnom emulzijom na pripremljenu suhu podlogu.</t>
  </si>
  <si>
    <t>Dobava materijala i nanošenje Renovirne žbuke debljine 1-2 mm te zaglađivanje obloge.</t>
  </si>
  <si>
    <t xml:space="preserve">NAPOMENA: Ugradnju sanacijskih materijala treba izvoditi samo u primjerenim vremenskim uvjetima odnosno u primjernim mikroklimatskim uvjetima: temperatura zraka i zidne podloge neka ne bude niža od +5 ºC i ne viša od +35 ºC. Relativna vlažnost zraka ne smije biti viša od 80 %. Fasadne površine od sunca, vjetra i oborina zaštitimo sa zavjesama, unatoč takvoj zaštiti po kiši, magli ili jakom vjetru (≥30 km/h) ne raditi. </t>
  </si>
  <si>
    <t>Otpornost svježe obrađenih ploha od oštećenja zbog oborinske vode (ispiranje nanosa) se u normalnim uvjetima (T = +20 ºC, rel. vl. zraka = 65 %) postiže najkasnije nakon 24 sata.</t>
  </si>
  <si>
    <t>IZVEDBA ZAVRŠNOG  SLOJA PROČELJA</t>
  </si>
  <si>
    <t>IZVEDBA ZAVRŠNOG DEKORATIVNOG SLOJA PODNOŽJA</t>
  </si>
  <si>
    <t>Dobava i ugradnja materijala za izvedbu završnog dekorativnog sloja od tankoslojne silikonske žbuke debljine 1,5 mm s dodatkom fungicida na prethodno impregniranu podlogu, prema odabranom proizvođaču i tipu završnog sloja, s nano premazom. Završna boja s faktorom refleksije HBW minimalno 25. Prema HRN EN 15824 ili jednakovrijedno.</t>
  </si>
  <si>
    <t>- svijetlo siva</t>
  </si>
  <si>
    <t>- tamno siva</t>
  </si>
  <si>
    <t>Zarezivanje postojeće fasadne ETICS obloge i uklanjanje svih slojeva do plohe zida od blok opeke. Slojevi koji se uklanjaju su: XPS debljine 5 cm, polimercmentno ljepilo, završna fasadna žbuka. Odnosi se na zapadno pročelje. Obračun po m² uklonjene površine.</t>
  </si>
  <si>
    <t>Kombinirano strojno-ručni iskop terena uz rub zgrade za izvedbu podnožja zgrade. Iskop se vrši u zemljanom materijalu "C" kategorije. Izvodi se iskop prosječne dubine cca 30 cm i širine do 50 cm. Stavka uključuje i sva potrebna osiguranja rova od urušavanja.  Materijal od iskopa se deponira uz rub iskopa i vraća nazad nakon sanacije podnožja zgrade (uključeno u cijenu). Obračun po m³ iskopanog materijala u sraslom stanju.</t>
  </si>
  <si>
    <r>
      <t>m</t>
    </r>
    <r>
      <rPr>
        <vertAlign val="superscript"/>
        <sz val="12"/>
        <rFont val="Calibri"/>
        <family val="2"/>
        <charset val="238"/>
      </rPr>
      <t>3</t>
    </r>
  </si>
  <si>
    <t>- XPS  debljine 5 cm</t>
  </si>
  <si>
    <t>Dobava materijala i postava armaturne mrežice s minimalnim preklopom od 10 cm u Renovirnoj žbuci debljine 2-3 mm.</t>
  </si>
  <si>
    <t>Ova stavka tehnološki se sastoji od sljedećih aktivnosti:</t>
  </si>
  <si>
    <t xml:space="preserve">Dobava i ugradnja špaletnih profila (AP lajsne) na sve prozorske okvire i ostale građevinske elemente koji su u kontaktu sa završnim slojevima fasade. </t>
  </si>
  <si>
    <r>
      <t>Vanjske i unutarnje kuteve fasadnih ploha, prozorske špalete, klupice i okapnice obraditi s adekvatnim. Špaletne profile izvesti s kutnim profilima s mrežicom, zone dijagonala oko prozora armirati s komadima armaturne plastificirane alkalno postojane fasadne mrežice mase 160 g/m</t>
    </r>
    <r>
      <rPr>
        <vertAlign val="superscript"/>
        <sz val="12"/>
        <rFont val="Calibri"/>
        <family val="2"/>
        <charset val="238"/>
      </rPr>
      <t>2</t>
    </r>
    <r>
      <rPr>
        <sz val="12"/>
        <rFont val="Calibri"/>
        <family val="2"/>
        <charset val="238"/>
      </rPr>
      <t xml:space="preserve"> (prema slici).</t>
    </r>
  </si>
  <si>
    <r>
      <rPr>
        <b/>
        <sz val="12"/>
        <rFont val="Calibri"/>
        <family val="2"/>
        <charset val="238"/>
      </rPr>
      <t>NAPOMENA</t>
    </r>
    <r>
      <rPr>
        <sz val="12"/>
        <rFont val="Calibri"/>
        <family val="2"/>
        <charset val="238"/>
      </rPr>
      <t>: Obračun toplinske izolacije po m² izvedene površine, u skladu s GN 421 ili jednakovrijedno.</t>
    </r>
  </si>
  <si>
    <t>Dobava i ugradnja materijala za izvedbu završnog dekorativnog sloja zaglađene (kulir) teksture, veličine zrna 1,5 mm. Prije nanošenja na sloj polimercementnog ljepila obvezno nanjeti impregnirajući sloj. Prema HRN EN 15824 ili jednakovrijedno.</t>
  </si>
  <si>
    <t>PDV 25% (€):</t>
  </si>
  <si>
    <t>SVEUKUPNO S PDV-om (€):</t>
  </si>
  <si>
    <t>Demontaža odvodnog limenog kotlića s pročelja zgrade i odlaganje na privremenu deponiju te naknadna ugradnja po završetku fasaderskih radova.</t>
  </si>
  <si>
    <t>Demontaža limenih vertikala s odlaganjem na privremenu deponiju te naknadna ugradnja po završetku fasaderskih radova.</t>
  </si>
  <si>
    <t>Demontaža horizontalnog vanjskog limenog žljeba s odlaganjem na privremenu deponiju te naknadna ugradnja po završetku fasaderskih radova.</t>
  </si>
  <si>
    <t>Ugradnju sanacijskih materijala treba izvoditi samo u primjerenim vremenskim uvjetima odnosno u primjernim mikroklimatskim uvjetima: temperatura zraka i zidne podloge neka ne bude niža od +5 ºC i ne viša od +35 ºC. Relativna vlažnost zraka ne smije biti viša od 80 %. Fasadne površine od sunca, vjetra i oborina zaštitimo sa zavjesama, unatoč takvoj zaštiti po kiši, magli ili jakom vjetru (≥30 km/h) ne raditi.</t>
  </si>
  <si>
    <r>
      <rPr>
        <b/>
        <sz val="12"/>
        <rFont val="Calibri"/>
        <family val="2"/>
        <charset val="238"/>
      </rPr>
      <t>NAPOMENA: Investitor demontira i naknadno montira o svom trošku!</t>
    </r>
  </si>
  <si>
    <t>DEMONTAŽA NADSTREŠNICA OD POLIKARBONATNIH PLOČA</t>
  </si>
  <si>
    <t>HIDROIZOLACIJSKI PREMAZ ISPOD VANJSKE PROZORSKE KLUPČICE</t>
  </si>
  <si>
    <t xml:space="preserve">Dobava materijala i izvedba polimercementnog hidroizolacijskog premaza i hidroizolacijske trake prema HRN EN 14891 ili jednakovrijedno. Postava trake i premaza na prethodno postavljenu termoizolaciju donje špalete (u stavci A.11.6.) s izvedbom utora u bočnu špaletu. U cijeni sve komplet. </t>
  </si>
  <si>
    <t>Obračun po m'.</t>
  </si>
  <si>
    <t>RAZNI RADOVI</t>
  </si>
  <si>
    <t>Dobava materijala, izrada i postava vanjskih limenih klupčica na prozorima. Klupčica završava okapnicom odmaknutom od gotove fasade 3 cm. Postavlja se na sloj XPS trake u širini špalete  debljine 2-3 cm, koso rezane u padu, lijepljenje PUR pjenom-u sklopu stavke. Stavka uključuje držače za lim te sva brtvljenja spojeva sa prozorima i fasadom trajno elastičnim kitom. Aluminijski plastificiran lim debljine 1,00 mm.</t>
  </si>
  <si>
    <t>-RŠ 20 cm</t>
  </si>
  <si>
    <t>DEMONTAŽA VANJSKIH KAMENIH KLUPČICA</t>
  </si>
  <si>
    <t>Pažljiva demontaža vanjskih prozorskih kamenih klupčica debljine 2 cm i razvijene širine do 20 cm.</t>
  </si>
  <si>
    <t>Demontaža nadstrešnica od polikarbonatnih ploča sa pripadajućim spojnim limovima.</t>
  </si>
  <si>
    <t>VANJSKE PROZORSKE KLUPČICE</t>
  </si>
  <si>
    <t>POKROV NADSTREŠNICE</t>
  </si>
  <si>
    <t>Dobava materijala, izrada i postava transparentinih polikarbonatnih ploča debljine 16 mm, obostrana UV zaštita, uključivo aluminijske spojnice,brtve. Postavlja se na postojeću čeličnu potkonstrukciju. Maksimalan raspon ploča 150 cm.  Koristiti sve tipske spojeve proizvođača. Spojeve sa fasadom (ETICS) brtviti trajnoelastičnim kitom.</t>
  </si>
  <si>
    <t xml:space="preserve">dimenzija nadstrešnice 1,45 x 6,45 m </t>
  </si>
  <si>
    <t xml:space="preserve">dimenzija nadstrešnice 1,45 x 2,85 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</si>
</sst>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 &quot;kn&quot;_-;\-* #,##0.00\ &quot;kn&quot;_-;_-* &quot;-&quot;??\ &quot;kn&quot;_-;_-@_-"/>
    <numFmt numFmtId="165" formatCode="_-* #,##0.00\ _k_n_-;\-* #,##0.00\ _k_n_-;_-* &quot;-&quot;??\ _k_n_-;_-@_-"/>
    <numFmt numFmtId="166" formatCode="General\."/>
  </numFmts>
  <fonts count="24"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sz val="10"/>
      <name val="MS Sans Serif"/>
      <family val="2"/>
      <charset val="238"/>
    </font>
    <font>
      <b/>
      <sz val="12"/>
      <name val="Calibri"/>
      <family val="2"/>
      <charset val="238"/>
    </font>
    <font>
      <sz val="12"/>
      <name val="Calibri"/>
      <family val="2"/>
      <charset val="238"/>
    </font>
    <font>
      <sz val="12"/>
      <name val="Arial"/>
      <family val="2"/>
      <charset val="238"/>
    </font>
    <font>
      <b/>
      <u/>
      <sz val="12"/>
      <name val="Calibri"/>
      <family val="2"/>
      <charset val="238"/>
    </font>
    <font>
      <sz val="14"/>
      <name val="Calibri"/>
      <family val="2"/>
      <charset val="238"/>
    </font>
    <font>
      <b/>
      <sz val="14"/>
      <name val="Calibri"/>
      <family val="2"/>
      <charset val="238"/>
    </font>
    <font>
      <sz val="18"/>
      <name val="Calibri"/>
      <family val="2"/>
      <charset val="238"/>
    </font>
    <font>
      <b/>
      <sz val="18"/>
      <name val="Calibri"/>
      <family val="2"/>
      <charset val="238"/>
    </font>
    <font>
      <sz val="11"/>
      <color theme="1"/>
      <name val="Calibri"/>
      <family val="2"/>
      <charset val="238"/>
      <scheme val="minor"/>
    </font>
    <font>
      <sz val="11"/>
      <name val="Arial"/>
      <family val="1"/>
    </font>
    <font>
      <sz val="10"/>
      <name val="Arial"/>
      <family val="2"/>
    </font>
    <font>
      <sz val="10"/>
      <name val="Verdana"/>
      <family val="2"/>
      <charset val="238"/>
    </font>
    <font>
      <sz val="10"/>
      <name val="Helv"/>
      <charset val="238"/>
    </font>
    <font>
      <sz val="12"/>
      <name val="Calibri"/>
      <family val="2"/>
      <charset val="238"/>
      <scheme val="minor"/>
    </font>
    <font>
      <vertAlign val="superscript"/>
      <sz val="12"/>
      <name val="Calibri"/>
      <family val="2"/>
      <charset val="238"/>
    </font>
    <font>
      <sz val="10"/>
      <name val="Calibri"/>
      <family val="2"/>
      <charset val="238"/>
    </font>
    <font>
      <b/>
      <sz val="14"/>
      <color rgb="FFFF0000"/>
      <name val="Calibri"/>
      <family val="2"/>
      <charset val="238"/>
    </font>
    <font>
      <b/>
      <sz val="12"/>
      <color rgb="FFFF0000"/>
      <name val="Calibri"/>
      <family val="2"/>
      <charset val="238"/>
    </font>
    <font>
      <sz val="12"/>
      <color rgb="FFFF0000"/>
      <name val="Calibri"/>
      <family val="2"/>
      <charset val="238"/>
    </font>
  </fonts>
  <fills count="3">
    <fill>
      <patternFill patternType="none"/>
    </fill>
    <fill>
      <patternFill patternType="gray125"/>
    </fill>
    <fill>
      <patternFill patternType="solid">
        <fgColor indexed="55"/>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55">
    <xf numFmtId="0" fontId="0" fillId="0" borderId="0"/>
    <xf numFmtId="40" fontId="4"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0" fontId="2" fillId="0" borderId="0"/>
    <xf numFmtId="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2" fillId="0" borderId="0" applyFont="0" applyFill="0" applyBorder="0" applyAlignment="0" applyProtection="0"/>
    <xf numFmtId="0" fontId="1" fillId="0" borderId="0"/>
    <xf numFmtId="0" fontId="2" fillId="0" borderId="0"/>
    <xf numFmtId="0" fontId="14" fillId="0" borderId="0"/>
    <xf numFmtId="165" fontId="2" fillId="0" borderId="0" applyFont="0" applyFill="0" applyBorder="0" applyAlignment="0" applyProtection="0"/>
    <xf numFmtId="165" fontId="2" fillId="0" borderId="0" applyFont="0" applyFill="0" applyBorder="0" applyAlignment="0" applyProtection="0"/>
    <xf numFmtId="165" fontId="14" fillId="0" borderId="0" applyFont="0" applyFill="0" applyBorder="0" applyAlignment="0" applyProtection="0"/>
    <xf numFmtId="0" fontId="2" fillId="0" borderId="0" applyBorder="0">
      <alignment horizontal="left" wrapText="1" indent="1"/>
      <protection locked="0"/>
    </xf>
    <xf numFmtId="0" fontId="2" fillId="0" borderId="0"/>
    <xf numFmtId="0" fontId="15" fillId="0" borderId="0"/>
    <xf numFmtId="43" fontId="2" fillId="0" borderId="0" applyFont="0" applyFill="0" applyBorder="0" applyAlignment="0" applyProtection="0"/>
    <xf numFmtId="0" fontId="16" fillId="0" borderId="0"/>
    <xf numFmtId="0" fontId="17" fillId="0" borderId="0"/>
    <xf numFmtId="164" fontId="15" fillId="0" borderId="0" applyFont="0" applyFill="0" applyBorder="0" applyAlignment="0" applyProtection="0"/>
    <xf numFmtId="43" fontId="15" fillId="0" borderId="0" applyFont="0" applyFill="0" applyBorder="0" applyAlignment="0" applyProtection="0"/>
  </cellStyleXfs>
  <cellXfs count="99">
    <xf numFmtId="0" fontId="0" fillId="0" borderId="0" xfId="0"/>
    <xf numFmtId="0" fontId="6" fillId="0" borderId="0" xfId="0" applyFont="1"/>
    <xf numFmtId="0" fontId="6" fillId="0" borderId="0" xfId="0" applyFont="1" applyAlignment="1">
      <alignment horizontal="center" vertical="center"/>
    </xf>
    <xf numFmtId="0" fontId="6" fillId="0" borderId="0" xfId="0" applyFont="1" applyAlignment="1">
      <alignment vertical="top"/>
    </xf>
    <xf numFmtId="0" fontId="6" fillId="0" borderId="0" xfId="30" applyFont="1"/>
    <xf numFmtId="0" fontId="6" fillId="0" borderId="0" xfId="30" applyFont="1" applyAlignment="1">
      <alignment vertical="top"/>
    </xf>
    <xf numFmtId="4" fontId="6" fillId="0" borderId="0" xfId="30" applyNumberFormat="1" applyFont="1" applyAlignment="1">
      <alignment horizontal="right"/>
    </xf>
    <xf numFmtId="0" fontId="5" fillId="0" borderId="0" xfId="30" applyFont="1" applyAlignment="1">
      <alignment vertical="top"/>
    </xf>
    <xf numFmtId="0" fontId="5" fillId="0" borderId="0" xfId="0" applyFont="1" applyAlignment="1">
      <alignment horizontal="justify" vertical="top" wrapText="1"/>
    </xf>
    <xf numFmtId="0" fontId="6" fillId="0" borderId="0" xfId="0" applyFont="1" applyAlignment="1">
      <alignment horizontal="justify" vertical="top" wrapText="1"/>
    </xf>
    <xf numFmtId="0" fontId="5" fillId="2" borderId="0" xfId="0" applyFont="1" applyFill="1" applyAlignment="1">
      <alignment horizontal="justify" vertical="top" wrapText="1"/>
    </xf>
    <xf numFmtId="0" fontId="6" fillId="0" borderId="0" xfId="0" quotePrefix="1" applyFont="1" applyAlignment="1">
      <alignment horizontal="justify" vertical="top" wrapText="1"/>
    </xf>
    <xf numFmtId="0" fontId="5" fillId="0" borderId="0" xfId="0" quotePrefix="1" applyFont="1" applyAlignment="1">
      <alignment horizontal="justify" vertical="top" wrapText="1"/>
    </xf>
    <xf numFmtId="0" fontId="8" fillId="0" borderId="0" xfId="0" applyFont="1" applyAlignment="1">
      <alignment horizontal="justify" vertical="top" wrapText="1"/>
    </xf>
    <xf numFmtId="0" fontId="5" fillId="2" borderId="0" xfId="0" applyFont="1" applyFill="1" applyAlignment="1">
      <alignment horizontal="left" vertical="top"/>
    </xf>
    <xf numFmtId="4" fontId="5" fillId="0" borderId="2" xfId="0" applyNumberFormat="1" applyFont="1" applyBorder="1" applyAlignment="1">
      <alignment horizontal="center" vertical="center" wrapText="1" shrinkToFit="1"/>
    </xf>
    <xf numFmtId="165" fontId="5" fillId="0" borderId="2" xfId="3" applyNumberFormat="1" applyFont="1" applyBorder="1" applyAlignment="1" applyProtection="1">
      <alignment horizontal="center" vertical="center" wrapText="1" shrinkToFit="1"/>
    </xf>
    <xf numFmtId="166" fontId="5" fillId="0" borderId="0" xfId="0" applyNumberFormat="1" applyFont="1" applyAlignment="1">
      <alignment horizontal="right" vertical="top"/>
    </xf>
    <xf numFmtId="166" fontId="5" fillId="2" borderId="0" xfId="0" applyNumberFormat="1" applyFont="1" applyFill="1" applyAlignment="1">
      <alignment horizontal="right" vertical="top"/>
    </xf>
    <xf numFmtId="0" fontId="5" fillId="0" borderId="2" xfId="0" applyFont="1" applyBorder="1" applyAlignment="1">
      <alignment horizontal="center" vertical="center" wrapText="1" shrinkToFit="1"/>
    </xf>
    <xf numFmtId="4" fontId="5" fillId="0" borderId="2" xfId="3" applyNumberFormat="1" applyFont="1" applyBorder="1" applyAlignment="1" applyProtection="1">
      <alignment horizontal="center" vertical="center" wrapText="1" shrinkToFit="1"/>
    </xf>
    <xf numFmtId="166" fontId="5" fillId="0" borderId="2" xfId="0" applyNumberFormat="1" applyFont="1" applyBorder="1" applyAlignment="1">
      <alignment horizontal="center" vertical="center"/>
    </xf>
    <xf numFmtId="165" fontId="6" fillId="0" borderId="1" xfId="0" applyNumberFormat="1" applyFont="1" applyBorder="1" applyAlignment="1">
      <alignment horizontal="center" vertical="center" shrinkToFit="1"/>
    </xf>
    <xf numFmtId="165" fontId="5" fillId="0" borderId="0" xfId="3" applyNumberFormat="1" applyFont="1" applyAlignment="1" applyProtection="1">
      <alignment horizontal="center" vertical="center" shrinkToFit="1"/>
    </xf>
    <xf numFmtId="165" fontId="6" fillId="2" borderId="0" xfId="3" applyNumberFormat="1" applyFont="1" applyFill="1" applyAlignment="1" applyProtection="1">
      <alignment horizontal="center" vertical="center" shrinkToFit="1"/>
    </xf>
    <xf numFmtId="165" fontId="6" fillId="0" borderId="0" xfId="3" applyNumberFormat="1" applyFont="1" applyFill="1" applyAlignment="1" applyProtection="1">
      <alignment horizontal="center" vertical="center" shrinkToFit="1"/>
    </xf>
    <xf numFmtId="165" fontId="5" fillId="2" borderId="0" xfId="0" applyNumberFormat="1" applyFont="1" applyFill="1" applyAlignment="1">
      <alignment horizontal="center" vertical="center" shrinkToFit="1"/>
    </xf>
    <xf numFmtId="165" fontId="5" fillId="0" borderId="0" xfId="0" applyNumberFormat="1" applyFont="1" applyAlignment="1">
      <alignment horizontal="center" vertical="center" shrinkToFit="1"/>
    </xf>
    <xf numFmtId="165" fontId="6" fillId="0" borderId="0" xfId="0" applyNumberFormat="1" applyFont="1" applyAlignment="1">
      <alignment horizontal="center" vertical="center" shrinkToFit="1"/>
    </xf>
    <xf numFmtId="165" fontId="8" fillId="2" borderId="0" xfId="0" applyNumberFormat="1" applyFont="1" applyFill="1" applyAlignment="1">
      <alignment horizontal="center" vertical="center" shrinkToFit="1"/>
    </xf>
    <xf numFmtId="165" fontId="8" fillId="0" borderId="0" xfId="0" applyNumberFormat="1" applyFont="1" applyAlignment="1">
      <alignment horizontal="center" vertical="center" shrinkToFit="1"/>
    </xf>
    <xf numFmtId="0" fontId="6" fillId="0" borderId="1" xfId="0" applyFont="1" applyBorder="1" applyAlignment="1">
      <alignment horizontal="center" vertical="center" shrinkToFit="1"/>
    </xf>
    <xf numFmtId="4" fontId="6" fillId="0" borderId="1" xfId="0" applyNumberFormat="1" applyFont="1" applyBorder="1" applyAlignment="1">
      <alignment horizontal="center" vertical="center" shrinkToFit="1"/>
    </xf>
    <xf numFmtId="0" fontId="5" fillId="0" borderId="0" xfId="0" applyFont="1" applyAlignment="1">
      <alignment horizontal="center" vertical="center" shrinkToFit="1"/>
    </xf>
    <xf numFmtId="4" fontId="5" fillId="0" borderId="0" xfId="0" applyNumberFormat="1" applyFont="1" applyAlignment="1">
      <alignment horizontal="center" vertical="center" shrinkToFit="1"/>
    </xf>
    <xf numFmtId="0" fontId="5" fillId="2" borderId="0" xfId="0" applyFont="1" applyFill="1" applyAlignment="1">
      <alignment horizontal="center" vertical="center" shrinkToFit="1"/>
    </xf>
    <xf numFmtId="4" fontId="5" fillId="2" borderId="0" xfId="0" applyNumberFormat="1" applyFont="1" applyFill="1" applyAlignment="1">
      <alignment horizontal="center" vertical="center" shrinkToFit="1"/>
    </xf>
    <xf numFmtId="0" fontId="6" fillId="0" borderId="0" xfId="0" applyFont="1" applyAlignment="1">
      <alignment horizontal="center" vertical="center" shrinkToFit="1"/>
    </xf>
    <xf numFmtId="4" fontId="6" fillId="0" borderId="0" xfId="0" applyNumberFormat="1" applyFont="1" applyAlignment="1">
      <alignment horizontal="center" vertical="center" shrinkToFit="1"/>
    </xf>
    <xf numFmtId="0" fontId="6" fillId="2" borderId="0" xfId="0" applyFont="1" applyFill="1" applyAlignment="1">
      <alignment horizontal="center" vertical="center" shrinkToFit="1"/>
    </xf>
    <xf numFmtId="4" fontId="6" fillId="2" borderId="0" xfId="0" applyNumberFormat="1" applyFont="1" applyFill="1" applyAlignment="1">
      <alignment horizontal="center" vertical="center" shrinkToFit="1"/>
    </xf>
    <xf numFmtId="4" fontId="6" fillId="0" borderId="0" xfId="0" applyNumberFormat="1" applyFont="1" applyAlignment="1" applyProtection="1">
      <alignment horizontal="center" vertical="center" shrinkToFit="1"/>
      <protection locked="0"/>
    </xf>
    <xf numFmtId="4" fontId="5" fillId="0" borderId="0" xfId="0" applyNumberFormat="1" applyFont="1" applyAlignment="1" applyProtection="1">
      <alignment horizontal="center" vertical="center" shrinkToFit="1"/>
      <protection locked="0"/>
    </xf>
    <xf numFmtId="4" fontId="6" fillId="2" borderId="0" xfId="0" applyNumberFormat="1" applyFont="1" applyFill="1" applyAlignment="1" applyProtection="1">
      <alignment horizontal="center" vertical="center" shrinkToFit="1"/>
      <protection locked="0"/>
    </xf>
    <xf numFmtId="4" fontId="5" fillId="2" borderId="0" xfId="0" applyNumberFormat="1" applyFont="1" applyFill="1" applyAlignment="1" applyProtection="1">
      <alignment horizontal="center" vertical="center" shrinkToFit="1"/>
      <protection locked="0"/>
    </xf>
    <xf numFmtId="0" fontId="8" fillId="2" borderId="0" xfId="0" applyFont="1" applyFill="1" applyAlignment="1">
      <alignment horizontal="center" vertical="center" shrinkToFit="1"/>
    </xf>
    <xf numFmtId="4" fontId="8" fillId="2" borderId="0" xfId="0" applyNumberFormat="1" applyFont="1" applyFill="1" applyAlignment="1">
      <alignment horizontal="center" vertical="center" shrinkToFit="1"/>
    </xf>
    <xf numFmtId="0" fontId="8" fillId="0" borderId="0" xfId="0" applyFont="1" applyAlignment="1">
      <alignment horizontal="center" vertical="center" shrinkToFit="1"/>
    </xf>
    <xf numFmtId="4" fontId="8" fillId="0" borderId="0" xfId="0" applyNumberFormat="1" applyFont="1" applyAlignment="1">
      <alignment horizontal="center" vertical="center" shrinkToFit="1"/>
    </xf>
    <xf numFmtId="166" fontId="6" fillId="0" borderId="0" xfId="0" applyNumberFormat="1" applyFont="1" applyAlignment="1">
      <alignment horizontal="left" vertical="top"/>
    </xf>
    <xf numFmtId="166" fontId="8" fillId="2" borderId="0" xfId="0" applyNumberFormat="1" applyFont="1" applyFill="1" applyAlignment="1">
      <alignment horizontal="right" vertical="top"/>
    </xf>
    <xf numFmtId="166" fontId="6" fillId="0" borderId="0" xfId="0" applyNumberFormat="1" applyFont="1" applyAlignment="1">
      <alignment horizontal="center" vertical="center" shrinkToFit="1"/>
    </xf>
    <xf numFmtId="166" fontId="6" fillId="0" borderId="0" xfId="0" applyNumberFormat="1" applyFont="1" applyAlignment="1" applyProtection="1">
      <alignment horizontal="center" vertical="center" shrinkToFit="1"/>
      <protection locked="0"/>
    </xf>
    <xf numFmtId="4" fontId="6" fillId="0" borderId="1" xfId="0" applyNumberFormat="1" applyFont="1" applyBorder="1" applyAlignment="1" applyProtection="1">
      <alignment horizontal="center" vertical="center" shrinkToFit="1"/>
      <protection locked="0"/>
    </xf>
    <xf numFmtId="4" fontId="5" fillId="0" borderId="0" xfId="3" applyNumberFormat="1" applyFont="1" applyAlignment="1" applyProtection="1">
      <alignment horizontal="center" vertical="center" shrinkToFit="1"/>
      <protection locked="0"/>
    </xf>
    <xf numFmtId="4" fontId="6" fillId="2" borderId="0" xfId="3" applyNumberFormat="1" applyFont="1" applyFill="1" applyAlignment="1" applyProtection="1">
      <alignment horizontal="center" vertical="center" shrinkToFit="1"/>
      <protection locked="0"/>
    </xf>
    <xf numFmtId="4" fontId="6" fillId="0" borderId="0" xfId="3" applyNumberFormat="1" applyFont="1" applyFill="1" applyAlignment="1" applyProtection="1">
      <alignment horizontal="center" vertical="center" shrinkToFit="1"/>
      <protection locked="0"/>
    </xf>
    <xf numFmtId="4" fontId="8" fillId="2" borderId="0" xfId="0" applyNumberFormat="1" applyFont="1" applyFill="1" applyAlignment="1" applyProtection="1">
      <alignment horizontal="center" vertical="center" shrinkToFit="1"/>
      <protection locked="0"/>
    </xf>
    <xf numFmtId="4" fontId="8" fillId="0" borderId="0" xfId="0" applyNumberFormat="1" applyFont="1" applyAlignment="1" applyProtection="1">
      <alignment horizontal="center" vertical="center" shrinkToFit="1"/>
      <protection locked="0"/>
    </xf>
    <xf numFmtId="0" fontId="5" fillId="0" borderId="0" xfId="30" applyFont="1" applyAlignment="1">
      <alignment horizontal="justify" vertical="top" wrapText="1"/>
    </xf>
    <xf numFmtId="0" fontId="6" fillId="0" borderId="0" xfId="30" applyFont="1" applyAlignment="1">
      <alignment horizontal="justify" vertical="top" wrapText="1"/>
    </xf>
    <xf numFmtId="0" fontId="6" fillId="0" borderId="0" xfId="30" quotePrefix="1" applyFont="1" applyAlignment="1">
      <alignment horizontal="left" vertical="top" wrapText="1" indent="1"/>
    </xf>
    <xf numFmtId="0" fontId="5" fillId="0" borderId="0" xfId="30" applyFont="1" applyAlignment="1">
      <alignment horizontal="center" vertical="top" wrapText="1"/>
    </xf>
    <xf numFmtId="0" fontId="5" fillId="0" borderId="2" xfId="0" applyFont="1" applyBorder="1" applyAlignment="1">
      <alignment horizontal="center" vertical="center"/>
    </xf>
    <xf numFmtId="0" fontId="6" fillId="0" borderId="0" xfId="0" quotePrefix="1" applyFont="1" applyAlignment="1">
      <alignment horizontal="left" vertical="top" wrapText="1" indent="1"/>
    </xf>
    <xf numFmtId="0" fontId="20" fillId="0" borderId="0" xfId="0" applyFont="1"/>
    <xf numFmtId="0" fontId="9" fillId="0" borderId="0" xfId="0" applyFont="1"/>
    <xf numFmtId="0" fontId="11" fillId="0" borderId="0" xfId="0" applyFont="1"/>
    <xf numFmtId="0" fontId="11" fillId="0" borderId="0" xfId="0" applyFont="1" applyAlignment="1">
      <alignment horizontal="center" vertical="center"/>
    </xf>
    <xf numFmtId="0" fontId="20" fillId="0" borderId="0" xfId="0" applyFont="1" applyAlignment="1">
      <alignment horizontal="center" vertical="center"/>
    </xf>
    <xf numFmtId="0" fontId="12" fillId="0" borderId="0" xfId="0" applyFont="1" applyAlignment="1">
      <alignment horizontal="center" vertical="center" wrapText="1"/>
    </xf>
    <xf numFmtId="0" fontId="10"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wrapText="1"/>
    </xf>
    <xf numFmtId="0" fontId="11"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9" fillId="0" borderId="0" xfId="0" applyFont="1" applyAlignment="1">
      <alignment horizontal="left" vertical="center"/>
    </xf>
    <xf numFmtId="0" fontId="20" fillId="0" borderId="0" xfId="0" applyFont="1" applyAlignment="1">
      <alignment horizontal="left" vertical="center"/>
    </xf>
    <xf numFmtId="0" fontId="12" fillId="0" borderId="0" xfId="0" applyFont="1" applyAlignment="1">
      <alignment horizontal="center" vertical="center"/>
    </xf>
    <xf numFmtId="0" fontId="21" fillId="0" borderId="0" xfId="0" applyFont="1" applyAlignment="1">
      <alignment horizontal="left" vertical="center"/>
    </xf>
    <xf numFmtId="0" fontId="6" fillId="0" borderId="0" xfId="0" applyFont="1" applyAlignment="1">
      <alignment horizontal="left" vertical="top" wrapText="1"/>
    </xf>
    <xf numFmtId="0" fontId="5" fillId="0" borderId="0" xfId="0" quotePrefix="1" applyFont="1" applyAlignment="1">
      <alignment horizontal="left" vertical="top"/>
    </xf>
    <xf numFmtId="3" fontId="6" fillId="0" borderId="0" xfId="0" applyNumberFormat="1" applyFont="1"/>
    <xf numFmtId="0" fontId="5" fillId="2" borderId="0" xfId="0" applyFont="1" applyFill="1" applyAlignment="1">
      <alignment horizontal="left" vertical="top" wrapText="1"/>
    </xf>
    <xf numFmtId="166" fontId="18" fillId="0" borderId="0" xfId="30" applyNumberFormat="1" applyFont="1" applyAlignment="1">
      <alignment horizontal="justify" vertical="top" wrapText="1"/>
    </xf>
    <xf numFmtId="166" fontId="22" fillId="0" borderId="0" xfId="0" applyNumberFormat="1" applyFont="1" applyAlignment="1">
      <alignment horizontal="right" vertical="top"/>
    </xf>
    <xf numFmtId="0" fontId="23" fillId="0" borderId="0" xfId="0" applyFont="1" applyAlignment="1">
      <alignment horizontal="center" vertical="center" shrinkToFit="1"/>
    </xf>
    <xf numFmtId="4" fontId="23" fillId="0" borderId="0" xfId="0" applyNumberFormat="1" applyFont="1" applyAlignment="1">
      <alignment horizontal="center" vertical="center" shrinkToFit="1"/>
    </xf>
    <xf numFmtId="4" fontId="23" fillId="0" borderId="0" xfId="0" applyNumberFormat="1" applyFont="1" applyAlignment="1" applyProtection="1">
      <alignment horizontal="center" vertical="center" shrinkToFit="1"/>
      <protection locked="0"/>
    </xf>
    <xf numFmtId="165" fontId="23" fillId="0" borderId="0" xfId="0" applyNumberFormat="1" applyFont="1" applyAlignment="1">
      <alignment horizontal="center" vertical="center" shrinkToFit="1"/>
    </xf>
    <xf numFmtId="0" fontId="23" fillId="0" borderId="0" xfId="0" applyFont="1"/>
    <xf numFmtId="0" fontId="23" fillId="0" borderId="0" xfId="0" quotePrefix="1" applyFont="1" applyAlignment="1">
      <alignment horizontal="justify" vertical="top" wrapText="1"/>
    </xf>
    <xf numFmtId="0" fontId="23" fillId="0" borderId="0" xfId="0" applyFont="1" applyAlignment="1">
      <alignment horizontal="justify" vertical="top" wrapText="1"/>
    </xf>
    <xf numFmtId="4" fontId="6" fillId="0" borderId="0" xfId="0" applyNumberFormat="1" applyFont="1" applyAlignment="1">
      <alignment horizontal="center" vertical="center"/>
    </xf>
    <xf numFmtId="4" fontId="6" fillId="0" borderId="0" xfId="0" applyNumberFormat="1" applyFont="1" applyAlignment="1" applyProtection="1">
      <alignment horizontal="center" vertical="center"/>
      <protection locked="0"/>
    </xf>
    <xf numFmtId="165" fontId="6" fillId="0" borderId="0" xfId="0" applyNumberFormat="1" applyFont="1" applyAlignment="1">
      <alignment horizontal="right" vertical="center"/>
    </xf>
    <xf numFmtId="0" fontId="12" fillId="0" borderId="0" xfId="0" applyFont="1" applyAlignment="1">
      <alignment horizontal="center" vertical="center"/>
    </xf>
    <xf numFmtId="0" fontId="10" fillId="0" borderId="0" xfId="0" applyFont="1" applyAlignment="1">
      <alignment horizontal="center" vertical="center" wrapText="1"/>
    </xf>
  </cellXfs>
  <cellStyles count="55">
    <cellStyle name="Comma 2" xfId="1" xr:uid="{00000000-0005-0000-0000-000000000000}"/>
    <cellStyle name="Comma 2 2" xfId="44" xr:uid="{00000000-0005-0000-0000-000001000000}"/>
    <cellStyle name="Comma 3" xfId="2" xr:uid="{00000000-0005-0000-0000-000002000000}"/>
    <cellStyle name="Comma 4" xfId="46" xr:uid="{00000000-0005-0000-0000-000003000000}"/>
    <cellStyle name="Comma 5" xfId="50" xr:uid="{00000000-0005-0000-0000-000004000000}"/>
    <cellStyle name="Comma 6" xfId="54" xr:uid="{00000000-0005-0000-0000-000005000000}"/>
    <cellStyle name="Currency 2" xfId="53" xr:uid="{00000000-0005-0000-0000-000007000000}"/>
    <cellStyle name="Default_Uvuceni" xfId="47" xr:uid="{00000000-0005-0000-0000-000008000000}"/>
    <cellStyle name="Excel Built-in Normal" xfId="4" xr:uid="{00000000-0005-0000-0000-000009000000}"/>
    <cellStyle name="Normal 10" xfId="5" xr:uid="{00000000-0005-0000-0000-00000B000000}"/>
    <cellStyle name="Normal 10 2" xfId="48" xr:uid="{00000000-0005-0000-0000-00000C000000}"/>
    <cellStyle name="Normal 11" xfId="6" xr:uid="{00000000-0005-0000-0000-00000D000000}"/>
    <cellStyle name="Normal 11 2" xfId="7" xr:uid="{00000000-0005-0000-0000-00000E000000}"/>
    <cellStyle name="Normal 12" xfId="8" xr:uid="{00000000-0005-0000-0000-00000F000000}"/>
    <cellStyle name="Normal 13" xfId="9" xr:uid="{00000000-0005-0000-0000-000010000000}"/>
    <cellStyle name="Normal 14" xfId="10" xr:uid="{00000000-0005-0000-0000-000011000000}"/>
    <cellStyle name="Normal 15" xfId="11" xr:uid="{00000000-0005-0000-0000-000012000000}"/>
    <cellStyle name="Normal 16" xfId="12" xr:uid="{00000000-0005-0000-0000-000013000000}"/>
    <cellStyle name="Normal 17" xfId="13" xr:uid="{00000000-0005-0000-0000-000014000000}"/>
    <cellStyle name="Normal 18" xfId="14" xr:uid="{00000000-0005-0000-0000-000015000000}"/>
    <cellStyle name="Normal 19" xfId="15" xr:uid="{00000000-0005-0000-0000-000016000000}"/>
    <cellStyle name="Normal 2" xfId="16" xr:uid="{00000000-0005-0000-0000-000017000000}"/>
    <cellStyle name="Normal 2 2" xfId="39" xr:uid="{00000000-0005-0000-0000-000018000000}"/>
    <cellStyle name="Normal 20" xfId="17" xr:uid="{00000000-0005-0000-0000-000019000000}"/>
    <cellStyle name="Normal 21" xfId="18" xr:uid="{00000000-0005-0000-0000-00001A000000}"/>
    <cellStyle name="Normal 22" xfId="19" xr:uid="{00000000-0005-0000-0000-00001B000000}"/>
    <cellStyle name="Normal 23" xfId="20" xr:uid="{00000000-0005-0000-0000-00001C000000}"/>
    <cellStyle name="Normal 24" xfId="21" xr:uid="{00000000-0005-0000-0000-00001D000000}"/>
    <cellStyle name="Normal 25" xfId="22" xr:uid="{00000000-0005-0000-0000-00001E000000}"/>
    <cellStyle name="Normal 26" xfId="23" xr:uid="{00000000-0005-0000-0000-00001F000000}"/>
    <cellStyle name="Normal 27" xfId="24" xr:uid="{00000000-0005-0000-0000-000020000000}"/>
    <cellStyle name="Normal 28" xfId="25" xr:uid="{00000000-0005-0000-0000-000021000000}"/>
    <cellStyle name="Normal 29" xfId="26" xr:uid="{00000000-0005-0000-0000-000022000000}"/>
    <cellStyle name="Normal 3" xfId="27" xr:uid="{00000000-0005-0000-0000-000023000000}"/>
    <cellStyle name="Normal 3 2" xfId="43" xr:uid="{00000000-0005-0000-0000-000024000000}"/>
    <cellStyle name="Normal 30" xfId="28" xr:uid="{00000000-0005-0000-0000-000025000000}"/>
    <cellStyle name="Normal 31" xfId="29" xr:uid="{00000000-0005-0000-0000-000026000000}"/>
    <cellStyle name="Normal 4" xfId="30" xr:uid="{00000000-0005-0000-0000-000027000000}"/>
    <cellStyle name="Normal 4 2 2" xfId="31" xr:uid="{00000000-0005-0000-0000-000028000000}"/>
    <cellStyle name="Normal 5" xfId="32" xr:uid="{00000000-0005-0000-0000-000029000000}"/>
    <cellStyle name="Normal 6" xfId="33" xr:uid="{00000000-0005-0000-0000-00002A000000}"/>
    <cellStyle name="Normal 7" xfId="34" xr:uid="{00000000-0005-0000-0000-00002B000000}"/>
    <cellStyle name="Normal 8" xfId="35" xr:uid="{00000000-0005-0000-0000-00002C000000}"/>
    <cellStyle name="Normal 9" xfId="36" xr:uid="{00000000-0005-0000-0000-00002D000000}"/>
    <cellStyle name="Normalno" xfId="0" builtinId="0"/>
    <cellStyle name="Normalno 2" xfId="37" xr:uid="{00000000-0005-0000-0000-00002E000000}"/>
    <cellStyle name="Normalno 3" xfId="42" xr:uid="{00000000-0005-0000-0000-00002F000000}"/>
    <cellStyle name="Normalno 4" xfId="41" xr:uid="{00000000-0005-0000-0000-000030000000}"/>
    <cellStyle name="Obično 2" xfId="38" xr:uid="{00000000-0005-0000-0000-000031000000}"/>
    <cellStyle name="Obično 2 2" xfId="49" xr:uid="{00000000-0005-0000-0000-000032000000}"/>
    <cellStyle name="Obično_List1" xfId="51" xr:uid="{00000000-0005-0000-0000-000033000000}"/>
    <cellStyle name="Style 1" xfId="52" xr:uid="{00000000-0005-0000-0000-000034000000}"/>
    <cellStyle name="Valuta" xfId="3" builtinId="4"/>
    <cellStyle name="Zarez 2" xfId="40" xr:uid="{00000000-0005-0000-0000-000035000000}"/>
    <cellStyle name="Zarez 3" xfId="45" xr:uid="{00000000-0005-0000-0000-000036000000}"/>
  </cellStyles>
  <dxfs count="0"/>
  <tableStyles count="0" defaultTableStyle="TableStyleMedium2" defaultPivotStyle="PivotStyleLight16"/>
  <colors>
    <mruColors>
      <color rgb="FF969696"/>
      <color rgb="FFEAEAEA"/>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4"/>
  <sheetViews>
    <sheetView view="pageBreakPreview" zoomScaleNormal="100" zoomScaleSheetLayoutView="100" zoomScalePageLayoutView="85" workbookViewId="0">
      <selection activeCell="H27" sqref="H27"/>
    </sheetView>
  </sheetViews>
  <sheetFormatPr defaultColWidth="9.140625" defaultRowHeight="23.25" customHeight="1" x14ac:dyDescent="0.2"/>
  <cols>
    <col min="1" max="1" width="11.140625" style="78" customWidth="1"/>
    <col min="2" max="10" width="11.140625" style="69" customWidth="1"/>
    <col min="11" max="16384" width="9.140625" style="65"/>
  </cols>
  <sheetData>
    <row r="1" spans="1:10" ht="23.25" customHeight="1" x14ac:dyDescent="0.2">
      <c r="A1" s="74"/>
      <c r="B1" s="79"/>
      <c r="C1" s="68"/>
    </row>
    <row r="2" spans="1:10" ht="23.25" customHeight="1" x14ac:dyDescent="0.2">
      <c r="A2" s="74"/>
      <c r="B2" s="79"/>
      <c r="C2" s="68"/>
      <c r="D2" s="70"/>
      <c r="E2" s="70"/>
      <c r="F2" s="70"/>
    </row>
    <row r="3" spans="1:10" s="66" customFormat="1" ht="23.25" customHeight="1" x14ac:dyDescent="0.3">
      <c r="A3" s="75" t="s">
        <v>10</v>
      </c>
      <c r="B3" s="71"/>
      <c r="C3" s="71"/>
      <c r="D3" s="71"/>
      <c r="E3" s="72"/>
      <c r="F3" s="72"/>
      <c r="G3" s="72"/>
      <c r="H3" s="72"/>
      <c r="I3" s="72"/>
      <c r="J3" s="72"/>
    </row>
    <row r="4" spans="1:10" s="66" customFormat="1" ht="23.25" customHeight="1" x14ac:dyDescent="0.3">
      <c r="A4" s="75" t="s">
        <v>139</v>
      </c>
      <c r="B4" s="73"/>
      <c r="C4" s="73"/>
      <c r="D4" s="73"/>
      <c r="E4" s="73"/>
      <c r="F4" s="73"/>
      <c r="G4" s="73"/>
      <c r="H4" s="73"/>
      <c r="I4" s="73"/>
      <c r="J4" s="72"/>
    </row>
    <row r="5" spans="1:10" s="66" customFormat="1" ht="23.25" customHeight="1" x14ac:dyDescent="0.3">
      <c r="A5" s="80"/>
      <c r="B5" s="73"/>
      <c r="C5" s="73"/>
      <c r="D5" s="73"/>
      <c r="E5" s="73"/>
      <c r="F5" s="73"/>
      <c r="G5" s="73"/>
      <c r="H5" s="73"/>
      <c r="I5" s="73"/>
      <c r="J5" s="72"/>
    </row>
    <row r="6" spans="1:10" s="66" customFormat="1" ht="23.25" customHeight="1" x14ac:dyDescent="0.3">
      <c r="A6" s="80"/>
      <c r="B6" s="73"/>
      <c r="C6" s="73"/>
      <c r="D6" s="73"/>
      <c r="E6" s="73"/>
      <c r="F6" s="73"/>
      <c r="G6" s="73"/>
      <c r="H6" s="73"/>
      <c r="I6" s="73"/>
      <c r="J6" s="72"/>
    </row>
    <row r="7" spans="1:10" s="66" customFormat="1" ht="23.25" customHeight="1" x14ac:dyDescent="0.3">
      <c r="A7" s="76"/>
      <c r="B7" s="73"/>
      <c r="C7" s="73"/>
      <c r="D7" s="73"/>
      <c r="E7" s="73"/>
      <c r="F7" s="73"/>
      <c r="G7" s="73"/>
      <c r="H7" s="73"/>
      <c r="I7" s="73"/>
      <c r="J7" s="72"/>
    </row>
    <row r="8" spans="1:10" s="66" customFormat="1" ht="23.25" customHeight="1" x14ac:dyDescent="0.3">
      <c r="A8" s="77"/>
      <c r="B8" s="71"/>
      <c r="C8" s="72"/>
      <c r="D8" s="72"/>
      <c r="E8" s="72"/>
      <c r="F8" s="72"/>
      <c r="G8" s="72"/>
      <c r="H8" s="72"/>
      <c r="I8" s="72"/>
      <c r="J8" s="72"/>
    </row>
    <row r="9" spans="1:10" s="66" customFormat="1" ht="23.25" customHeight="1" x14ac:dyDescent="0.3">
      <c r="A9" s="75" t="s">
        <v>11</v>
      </c>
      <c r="B9" s="71"/>
      <c r="C9" s="71"/>
      <c r="D9" s="71"/>
      <c r="E9" s="72"/>
      <c r="F9" s="72"/>
      <c r="G9" s="72"/>
      <c r="H9" s="72"/>
      <c r="I9" s="72"/>
      <c r="J9" s="72"/>
    </row>
    <row r="10" spans="1:10" s="66" customFormat="1" ht="23.25" customHeight="1" x14ac:dyDescent="0.3">
      <c r="A10" s="75" t="s">
        <v>138</v>
      </c>
      <c r="B10" s="73"/>
      <c r="C10" s="73"/>
      <c r="D10" s="73"/>
      <c r="E10" s="73"/>
      <c r="F10" s="73"/>
      <c r="G10" s="73"/>
      <c r="H10" s="73"/>
      <c r="I10" s="73"/>
      <c r="J10" s="72"/>
    </row>
    <row r="11" spans="1:10" s="66" customFormat="1" ht="23.25" customHeight="1" x14ac:dyDescent="0.3">
      <c r="A11" s="75" t="s">
        <v>137</v>
      </c>
      <c r="B11" s="73"/>
      <c r="C11" s="73"/>
      <c r="D11" s="73"/>
      <c r="E11" s="73"/>
      <c r="F11" s="73"/>
      <c r="G11" s="73"/>
      <c r="H11" s="73"/>
      <c r="I11" s="73"/>
      <c r="J11" s="72"/>
    </row>
    <row r="12" spans="1:10" s="66" customFormat="1" ht="23.25" customHeight="1" x14ac:dyDescent="0.3">
      <c r="A12" s="75"/>
      <c r="B12" s="73"/>
      <c r="C12" s="73"/>
      <c r="D12" s="73"/>
      <c r="E12" s="73"/>
      <c r="F12" s="73"/>
      <c r="G12" s="73"/>
      <c r="H12" s="73"/>
      <c r="I12" s="73"/>
      <c r="J12" s="72"/>
    </row>
    <row r="13" spans="1:10" s="66" customFormat="1" ht="23.25" customHeight="1" x14ac:dyDescent="0.3">
      <c r="A13" s="75"/>
      <c r="B13" s="73"/>
      <c r="C13" s="73"/>
      <c r="D13" s="73"/>
      <c r="E13" s="73"/>
      <c r="F13" s="73"/>
      <c r="G13" s="73"/>
      <c r="H13" s="73"/>
      <c r="I13" s="73"/>
      <c r="J13" s="72"/>
    </row>
    <row r="14" spans="1:10" ht="23.25" customHeight="1" x14ac:dyDescent="0.2">
      <c r="A14" s="74"/>
      <c r="B14" s="79"/>
      <c r="C14" s="68"/>
      <c r="D14" s="68"/>
      <c r="E14" s="68"/>
      <c r="F14" s="68"/>
    </row>
    <row r="15" spans="1:10" ht="23.25" customHeight="1" x14ac:dyDescent="0.2">
      <c r="A15" s="74"/>
      <c r="B15" s="79"/>
      <c r="C15" s="68"/>
      <c r="D15" s="79"/>
      <c r="E15" s="68"/>
      <c r="F15" s="68"/>
    </row>
    <row r="18" spans="1:10" s="67" customFormat="1" ht="23.25" customHeight="1" x14ac:dyDescent="0.35">
      <c r="A18" s="97" t="s">
        <v>5</v>
      </c>
      <c r="B18" s="97"/>
      <c r="C18" s="97"/>
      <c r="D18" s="97"/>
      <c r="E18" s="97"/>
      <c r="F18" s="97"/>
      <c r="G18" s="97"/>
      <c r="H18" s="97"/>
      <c r="I18" s="97"/>
      <c r="J18" s="97"/>
    </row>
    <row r="19" spans="1:10" s="66" customFormat="1" ht="23.25" customHeight="1" x14ac:dyDescent="0.3">
      <c r="A19" s="77"/>
      <c r="B19" s="71"/>
      <c r="C19" s="72"/>
      <c r="D19" s="72"/>
      <c r="E19" s="72"/>
      <c r="F19" s="72"/>
      <c r="G19" s="72"/>
      <c r="H19" s="72"/>
      <c r="I19" s="72"/>
      <c r="J19" s="72"/>
    </row>
    <row r="20" spans="1:10" s="66" customFormat="1" ht="23.25" customHeight="1" x14ac:dyDescent="0.3">
      <c r="A20" s="77"/>
      <c r="B20" s="71"/>
      <c r="C20" s="72"/>
      <c r="D20" s="72"/>
      <c r="E20" s="72"/>
      <c r="F20" s="72"/>
      <c r="G20" s="72"/>
      <c r="H20" s="72"/>
      <c r="I20" s="72"/>
      <c r="J20" s="72"/>
    </row>
    <row r="21" spans="1:10" s="66" customFormat="1" ht="23.25" customHeight="1" x14ac:dyDescent="0.3">
      <c r="A21" s="77"/>
      <c r="B21" s="71"/>
      <c r="C21" s="72"/>
      <c r="D21" s="71"/>
      <c r="E21" s="72"/>
      <c r="F21" s="72"/>
      <c r="G21" s="72"/>
      <c r="H21" s="72"/>
      <c r="I21" s="72"/>
      <c r="J21" s="72"/>
    </row>
    <row r="22" spans="1:10" s="66" customFormat="1" ht="23.25" customHeight="1" x14ac:dyDescent="0.3">
      <c r="A22" s="98" t="s">
        <v>136</v>
      </c>
      <c r="B22" s="98"/>
      <c r="C22" s="98"/>
      <c r="D22" s="98"/>
      <c r="E22" s="98"/>
      <c r="F22" s="98"/>
      <c r="G22" s="98"/>
      <c r="H22" s="98"/>
      <c r="I22" s="98"/>
      <c r="J22" s="98"/>
    </row>
    <row r="24" spans="1:10" s="66" customFormat="1" ht="23.25" customHeight="1" x14ac:dyDescent="0.3">
      <c r="A24" s="77"/>
      <c r="B24" s="72"/>
      <c r="C24" s="72"/>
      <c r="D24" s="71"/>
      <c r="E24" s="72"/>
      <c r="F24" s="72"/>
      <c r="G24" s="72"/>
      <c r="H24" s="72"/>
      <c r="I24" s="72"/>
      <c r="J24" s="72"/>
    </row>
  </sheetData>
  <sheetProtection selectLockedCells="1"/>
  <mergeCells count="2">
    <mergeCell ref="A18:J18"/>
    <mergeCell ref="A22:J22"/>
  </mergeCells>
  <pageMargins left="0.70866141732283472" right="0.70866141732283472" top="0.74803149606299213" bottom="0.74803149606299213" header="0.31496062992125984" footer="0.31496062992125984"/>
  <pageSetup paperSize="9" scale="80" fitToHeight="0" orientation="portrait" r:id="rId1"/>
  <headerFooter differentFirst="1" scaleWithDoc="0">
    <oddFooter xml:space="preserve">&amp;R&amp;"Calibri,Regular"&amp;P-1/&amp;N-1  </oddFooter>
    <firstFooter>&amp;R&amp;"Calibri,Regular"ZAGREB, listopad 2023.</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69"/>
  <sheetViews>
    <sheetView view="pageBreakPreview" zoomScaleNormal="100" zoomScaleSheetLayoutView="100" workbookViewId="0">
      <selection activeCell="A7" sqref="A7"/>
    </sheetView>
  </sheetViews>
  <sheetFormatPr defaultColWidth="9.140625" defaultRowHeight="15.75" x14ac:dyDescent="0.25"/>
  <cols>
    <col min="1" max="1" width="110.7109375" style="60" customWidth="1"/>
    <col min="2" max="16384" width="9.140625" style="4"/>
  </cols>
  <sheetData>
    <row r="2" spans="1:1" x14ac:dyDescent="0.25">
      <c r="A2" s="62" t="s">
        <v>12</v>
      </c>
    </row>
    <row r="3" spans="1:1" s="7" customFormat="1" x14ac:dyDescent="0.2">
      <c r="A3" s="59"/>
    </row>
    <row r="4" spans="1:1" ht="31.5" x14ac:dyDescent="0.25">
      <c r="A4" s="59" t="s">
        <v>53</v>
      </c>
    </row>
    <row r="5" spans="1:1" x14ac:dyDescent="0.25">
      <c r="A5" s="60" t="s">
        <v>55</v>
      </c>
    </row>
    <row r="6" spans="1:1" ht="78.75" x14ac:dyDescent="0.25">
      <c r="A6" s="60" t="s">
        <v>13</v>
      </c>
    </row>
    <row r="7" spans="1:1" ht="110.25" x14ac:dyDescent="0.25">
      <c r="A7" s="60" t="s">
        <v>116</v>
      </c>
    </row>
    <row r="8" spans="1:1" ht="31.5" x14ac:dyDescent="0.25">
      <c r="A8" s="60" t="s">
        <v>14</v>
      </c>
    </row>
    <row r="9" spans="1:1" ht="63" x14ac:dyDescent="0.25">
      <c r="A9" s="60" t="s">
        <v>15</v>
      </c>
    </row>
    <row r="10" spans="1:1" x14ac:dyDescent="0.25">
      <c r="A10" s="60" t="s">
        <v>16</v>
      </c>
    </row>
    <row r="11" spans="1:1" ht="47.25" x14ac:dyDescent="0.25">
      <c r="A11" s="60" t="s">
        <v>115</v>
      </c>
    </row>
    <row r="12" spans="1:1" x14ac:dyDescent="0.25">
      <c r="A12" s="60" t="s">
        <v>17</v>
      </c>
    </row>
    <row r="13" spans="1:1" ht="47.25" x14ac:dyDescent="0.25">
      <c r="A13" s="60" t="s">
        <v>18</v>
      </c>
    </row>
    <row r="14" spans="1:1" x14ac:dyDescent="0.25">
      <c r="A14" s="60" t="s">
        <v>19</v>
      </c>
    </row>
    <row r="16" spans="1:1" x14ac:dyDescent="0.25">
      <c r="A16" s="59" t="s">
        <v>20</v>
      </c>
    </row>
    <row r="17" spans="1:1" ht="31.5" x14ac:dyDescent="0.25">
      <c r="A17" s="60" t="s">
        <v>21</v>
      </c>
    </row>
    <row r="18" spans="1:1" ht="47.25" x14ac:dyDescent="0.25">
      <c r="A18" s="60" t="s">
        <v>114</v>
      </c>
    </row>
    <row r="19" spans="1:1" ht="31.5" x14ac:dyDescent="0.25">
      <c r="A19" s="60" t="s">
        <v>22</v>
      </c>
    </row>
    <row r="21" spans="1:1" x14ac:dyDescent="0.25">
      <c r="A21" s="59" t="s">
        <v>23</v>
      </c>
    </row>
    <row r="22" spans="1:1" ht="31.5" x14ac:dyDescent="0.25">
      <c r="A22" s="60" t="s">
        <v>24</v>
      </c>
    </row>
    <row r="23" spans="1:1" ht="31.5" x14ac:dyDescent="0.25">
      <c r="A23" s="60" t="s">
        <v>25</v>
      </c>
    </row>
    <row r="24" spans="1:1" ht="31.5" x14ac:dyDescent="0.25">
      <c r="A24" s="60" t="s">
        <v>54</v>
      </c>
    </row>
    <row r="26" spans="1:1" x14ac:dyDescent="0.25">
      <c r="A26" s="59" t="s">
        <v>26</v>
      </c>
    </row>
    <row r="27" spans="1:1" ht="47.25" x14ac:dyDescent="0.25">
      <c r="A27" s="60" t="s">
        <v>27</v>
      </c>
    </row>
    <row r="28" spans="1:1" x14ac:dyDescent="0.25">
      <c r="A28" s="60" t="s">
        <v>28</v>
      </c>
    </row>
    <row r="29" spans="1:1" x14ac:dyDescent="0.25">
      <c r="A29" s="60" t="s">
        <v>29</v>
      </c>
    </row>
    <row r="30" spans="1:1" ht="31.5" x14ac:dyDescent="0.25">
      <c r="A30" s="60" t="s">
        <v>30</v>
      </c>
    </row>
    <row r="32" spans="1:1" x14ac:dyDescent="0.25">
      <c r="A32" s="59" t="s">
        <v>31</v>
      </c>
    </row>
    <row r="33" spans="1:2" x14ac:dyDescent="0.25">
      <c r="A33" s="60" t="s">
        <v>32</v>
      </c>
    </row>
    <row r="34" spans="1:2" ht="31.5" x14ac:dyDescent="0.25">
      <c r="A34" s="60" t="s">
        <v>33</v>
      </c>
    </row>
    <row r="35" spans="1:2" ht="47.25" x14ac:dyDescent="0.25">
      <c r="A35" s="60" t="s">
        <v>34</v>
      </c>
    </row>
    <row r="36" spans="1:2" x14ac:dyDescent="0.25">
      <c r="A36" s="60" t="s">
        <v>35</v>
      </c>
    </row>
    <row r="38" spans="1:2" x14ac:dyDescent="0.25">
      <c r="A38" s="59" t="s">
        <v>36</v>
      </c>
    </row>
    <row r="39" spans="1:2" ht="31.5" x14ac:dyDescent="0.25">
      <c r="A39" s="60" t="s">
        <v>37</v>
      </c>
    </row>
    <row r="40" spans="1:2" x14ac:dyDescent="0.25">
      <c r="A40" s="61" t="s">
        <v>121</v>
      </c>
    </row>
    <row r="41" spans="1:2" x14ac:dyDescent="0.25">
      <c r="A41" s="61" t="s">
        <v>122</v>
      </c>
    </row>
    <row r="42" spans="1:2" x14ac:dyDescent="0.25">
      <c r="A42" s="61" t="s">
        <v>113</v>
      </c>
    </row>
    <row r="43" spans="1:2" ht="31.5" x14ac:dyDescent="0.25">
      <c r="A43" s="61" t="s">
        <v>120</v>
      </c>
    </row>
    <row r="44" spans="1:2" x14ac:dyDescent="0.25">
      <c r="A44" s="61" t="s">
        <v>112</v>
      </c>
    </row>
    <row r="45" spans="1:2" x14ac:dyDescent="0.25">
      <c r="A45" s="61" t="s">
        <v>117</v>
      </c>
      <c r="B45" s="6"/>
    </row>
    <row r="46" spans="1:2" ht="31.5" x14ac:dyDescent="0.25">
      <c r="A46" s="61" t="s">
        <v>123</v>
      </c>
    </row>
    <row r="47" spans="1:2" x14ac:dyDescent="0.25">
      <c r="A47" s="61" t="s">
        <v>38</v>
      </c>
    </row>
    <row r="48" spans="1:2" x14ac:dyDescent="0.25">
      <c r="A48" s="61" t="s">
        <v>39</v>
      </c>
    </row>
    <row r="49" spans="1:1" x14ac:dyDescent="0.25">
      <c r="A49" s="61" t="s">
        <v>40</v>
      </c>
    </row>
    <row r="50" spans="1:1" ht="31.5" x14ac:dyDescent="0.25">
      <c r="A50" s="61" t="s">
        <v>124</v>
      </c>
    </row>
    <row r="51" spans="1:1" ht="31.5" x14ac:dyDescent="0.25">
      <c r="A51" s="61" t="s">
        <v>125</v>
      </c>
    </row>
    <row r="52" spans="1:1" x14ac:dyDescent="0.25">
      <c r="A52" s="61" t="s">
        <v>119</v>
      </c>
    </row>
    <row r="53" spans="1:1" x14ac:dyDescent="0.25">
      <c r="A53" s="61" t="s">
        <v>118</v>
      </c>
    </row>
    <row r="54" spans="1:1" ht="31.5" x14ac:dyDescent="0.25">
      <c r="A54" s="60" t="s">
        <v>41</v>
      </c>
    </row>
    <row r="55" spans="1:1" x14ac:dyDescent="0.25">
      <c r="A55" s="60" t="s">
        <v>42</v>
      </c>
    </row>
    <row r="57" spans="1:1" x14ac:dyDescent="0.25">
      <c r="A57" s="59" t="s">
        <v>43</v>
      </c>
    </row>
    <row r="58" spans="1:1" s="6" customFormat="1" ht="31.5" x14ac:dyDescent="0.25">
      <c r="A58" s="60" t="s">
        <v>44</v>
      </c>
    </row>
    <row r="59" spans="1:1" s="6" customFormat="1" x14ac:dyDescent="0.25">
      <c r="A59" s="60"/>
    </row>
    <row r="60" spans="1:1" s="6" customFormat="1" x14ac:dyDescent="0.25">
      <c r="A60" s="59" t="s">
        <v>45</v>
      </c>
    </row>
    <row r="61" spans="1:1" s="6" customFormat="1" ht="31.5" x14ac:dyDescent="0.25">
      <c r="A61" s="60" t="s">
        <v>46</v>
      </c>
    </row>
    <row r="62" spans="1:1" s="6" customFormat="1" ht="31.5" x14ac:dyDescent="0.25">
      <c r="A62" s="60" t="s">
        <v>47</v>
      </c>
    </row>
    <row r="64" spans="1:1" s="6" customFormat="1" x14ac:dyDescent="0.25">
      <c r="A64" s="59" t="s">
        <v>48</v>
      </c>
    </row>
    <row r="65" spans="1:1" s="6" customFormat="1" ht="47.25" x14ac:dyDescent="0.25">
      <c r="A65" s="60" t="s">
        <v>49</v>
      </c>
    </row>
    <row r="66" spans="1:1" s="6" customFormat="1" x14ac:dyDescent="0.25">
      <c r="A66" s="60" t="s">
        <v>50</v>
      </c>
    </row>
    <row r="67" spans="1:1" s="6" customFormat="1" ht="47.25" x14ac:dyDescent="0.25">
      <c r="A67" s="60" t="s">
        <v>51</v>
      </c>
    </row>
    <row r="68" spans="1:1" s="6" customFormat="1" x14ac:dyDescent="0.25">
      <c r="A68" s="60"/>
    </row>
    <row r="69" spans="1:1" s="6" customFormat="1" ht="31.5" x14ac:dyDescent="0.25">
      <c r="A69" s="59" t="s">
        <v>52</v>
      </c>
    </row>
  </sheetData>
  <sheetProtection selectLockedCells="1"/>
  <pageMargins left="0.70866141732283472" right="0.70866141732283472" top="0.74803149606299213" bottom="0.74803149606299213" header="0.31496062992125984" footer="0.31496062992125984"/>
  <pageSetup paperSize="9" fitToHeight="0" orientation="portrait" r:id="rId1"/>
  <headerFooter differentFirst="1" scaleWithDoc="0">
    <oddFooter xml:space="preserve">&amp;R&amp;"Calibri,Regular"&amp;P-1/&amp;N-1  </oddFooter>
    <firstFooter xml:space="preserve">&amp;R&amp;"Calibri,Regular"&amp;P-1/&amp;N-1   </firstFooter>
  </headerFooter>
  <rowBreaks count="2" manualBreakCount="2">
    <brk id="20" man="1"/>
    <brk id="3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A34"/>
  <sheetViews>
    <sheetView view="pageBreakPreview" zoomScaleNormal="100" zoomScaleSheetLayoutView="100" workbookViewId="0">
      <selection activeCell="A33" sqref="A33"/>
    </sheetView>
  </sheetViews>
  <sheetFormatPr defaultColWidth="9.140625" defaultRowHeight="15.75" x14ac:dyDescent="0.25"/>
  <cols>
    <col min="1" max="1" width="110.7109375" style="60" customWidth="1"/>
    <col min="2" max="16384" width="9.140625" style="4"/>
  </cols>
  <sheetData>
    <row r="2" spans="1:1" x14ac:dyDescent="0.25">
      <c r="A2" s="62" t="s">
        <v>68</v>
      </c>
    </row>
    <row r="3" spans="1:1" x14ac:dyDescent="0.25">
      <c r="A3" s="62"/>
    </row>
    <row r="4" spans="1:1" s="7" customFormat="1" x14ac:dyDescent="0.2">
      <c r="A4" s="59" t="str">
        <f>""&amp;TEXT('A_GRAĐ-OBRT'!A9,) &amp;") " &amp;TEXT('A_GRAĐ-OBRT'!B9,)&amp;""</f>
        <v>A.1.) PRIPREMNI I ZAVRŠNI RADOVI</v>
      </c>
    </row>
    <row r="5" spans="1:1" s="5" customFormat="1" ht="31.5" x14ac:dyDescent="0.2">
      <c r="A5" s="60" t="s">
        <v>66</v>
      </c>
    </row>
    <row r="6" spans="1:1" s="5" customFormat="1" x14ac:dyDescent="0.2">
      <c r="A6" s="60" t="s">
        <v>58</v>
      </c>
    </row>
    <row r="7" spans="1:1" s="5" customFormat="1" x14ac:dyDescent="0.2">
      <c r="A7" s="61" t="s">
        <v>59</v>
      </c>
    </row>
    <row r="8" spans="1:1" s="5" customFormat="1" x14ac:dyDescent="0.2">
      <c r="A8" s="61" t="s">
        <v>61</v>
      </c>
    </row>
    <row r="9" spans="1:1" s="5" customFormat="1" x14ac:dyDescent="0.2">
      <c r="A9" s="61" t="s">
        <v>60</v>
      </c>
    </row>
    <row r="10" spans="1:1" s="5" customFormat="1" x14ac:dyDescent="0.2">
      <c r="A10" s="61" t="s">
        <v>62</v>
      </c>
    </row>
    <row r="11" spans="1:1" s="5" customFormat="1" x14ac:dyDescent="0.2">
      <c r="A11" s="61" t="s">
        <v>63</v>
      </c>
    </row>
    <row r="12" spans="1:1" s="5" customFormat="1" x14ac:dyDescent="0.2">
      <c r="A12" s="61" t="s">
        <v>64</v>
      </c>
    </row>
    <row r="13" spans="1:1" s="5" customFormat="1" ht="31.5" x14ac:dyDescent="0.2">
      <c r="A13" s="60" t="s">
        <v>65</v>
      </c>
    </row>
    <row r="14" spans="1:1" s="5" customFormat="1" ht="31.5" x14ac:dyDescent="0.2">
      <c r="A14" s="60" t="s">
        <v>67</v>
      </c>
    </row>
    <row r="15" spans="1:1" s="7" customFormat="1" x14ac:dyDescent="0.2">
      <c r="A15" s="59"/>
    </row>
    <row r="16" spans="1:1" s="7" customFormat="1" x14ac:dyDescent="0.2">
      <c r="A16" s="59" t="str">
        <f>""&amp;TEXT('A_GRAĐ-OBRT'!A31,) &amp;") " &amp;TEXT('A_GRAĐ-OBRT'!B31,)&amp;""</f>
        <v>A.2.) RADOVI DEMONTAŽE, RAZGRADNJE I UKLANJANJA</v>
      </c>
    </row>
    <row r="17" spans="1:1" s="5" customFormat="1" ht="63" x14ac:dyDescent="0.2">
      <c r="A17" s="60" t="s">
        <v>98</v>
      </c>
    </row>
    <row r="18" spans="1:1" s="5" customFormat="1" ht="47.25" x14ac:dyDescent="0.2">
      <c r="A18" s="59" t="s">
        <v>111</v>
      </c>
    </row>
    <row r="19" spans="1:1" s="5" customFormat="1" x14ac:dyDescent="0.2">
      <c r="A19" s="60" t="s">
        <v>99</v>
      </c>
    </row>
    <row r="20" spans="1:1" s="5" customFormat="1" ht="31.5" x14ac:dyDescent="0.2">
      <c r="A20" s="60" t="s">
        <v>100</v>
      </c>
    </row>
    <row r="21" spans="1:1" x14ac:dyDescent="0.25">
      <c r="A21" s="59"/>
    </row>
    <row r="22" spans="1:1" x14ac:dyDescent="0.25">
      <c r="A22" s="59" t="str">
        <f>""&amp;TEXT('A_GRAĐ-OBRT'!A66,) &amp;") " &amp;TEXT('A_GRAĐ-OBRT'!B66,)&amp;""</f>
        <v>A.3.) ZEMLJANI RADOVI</v>
      </c>
    </row>
    <row r="23" spans="1:1" ht="110.25" x14ac:dyDescent="0.25">
      <c r="A23" s="60" t="s">
        <v>105</v>
      </c>
    </row>
    <row r="24" spans="1:1" x14ac:dyDescent="0.25">
      <c r="A24" s="60" t="s">
        <v>102</v>
      </c>
    </row>
    <row r="25" spans="1:1" x14ac:dyDescent="0.25">
      <c r="A25" s="60" t="s">
        <v>103</v>
      </c>
    </row>
    <row r="26" spans="1:1" x14ac:dyDescent="0.25">
      <c r="A26" s="60" t="s">
        <v>104</v>
      </c>
    </row>
    <row r="27" spans="1:1" x14ac:dyDescent="0.25">
      <c r="A27" s="59" t="s">
        <v>101</v>
      </c>
    </row>
    <row r="29" spans="1:1" x14ac:dyDescent="0.25">
      <c r="A29" s="59" t="str">
        <f>""&amp;TEXT('A_GRAĐ-OBRT'!A74,) &amp;") " &amp;TEXT('A_GRAĐ-OBRT'!B74,)&amp;""</f>
        <v>A.4.) IZOLATERSKI RADOVI</v>
      </c>
    </row>
    <row r="30" spans="1:1" ht="31.5" x14ac:dyDescent="0.25">
      <c r="A30" s="60" t="s">
        <v>127</v>
      </c>
    </row>
    <row r="32" spans="1:1" x14ac:dyDescent="0.25">
      <c r="A32" s="59" t="str">
        <f>""&amp;TEXT('A_GRAĐ-OBRT'!A105,) &amp;") " &amp;TEXT('A_GRAĐ-OBRT'!B105,)&amp;""</f>
        <v>A.5) FASADERSKI RADOVI</v>
      </c>
    </row>
    <row r="33" spans="1:1" ht="63" x14ac:dyDescent="0.25">
      <c r="A33" s="85" t="s">
        <v>176</v>
      </c>
    </row>
    <row r="34" spans="1:1" ht="31.5" x14ac:dyDescent="0.25">
      <c r="A34" s="85" t="s">
        <v>155</v>
      </c>
    </row>
  </sheetData>
  <sheetProtection selectLockedCells="1"/>
  <dataValidations count="1">
    <dataValidation operator="lessThan" allowBlank="1" showInputMessage="1" showErrorMessage="1" sqref="A1:XFD1048576" xr:uid="{00000000-0002-0000-0200-000000000000}"/>
  </dataValidations>
  <pageMargins left="0.70866141732283472" right="0.70866141732283472" top="0.74803149606299213" bottom="0.74803149606299213" header="0.31496062992125984" footer="0.31496062992125984"/>
  <pageSetup paperSize="9" scale="80" fitToHeight="0" orientation="portrait" r:id="rId1"/>
  <headerFooter differentFirst="1" scaleWithDoc="0">
    <oddFooter xml:space="preserve">&amp;R&amp;"Calibri,Regular"&amp;P-1/&amp;N-1  </oddFooter>
    <firstFooter xml:space="preserve">&amp;R&amp;"Calibri,Regular"&amp;P-1/&amp;N-1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61"/>
  <sheetViews>
    <sheetView tabSelected="1" view="pageBreakPreview" zoomScale="85" zoomScaleNormal="85" zoomScaleSheetLayoutView="85" workbookViewId="0">
      <pane ySplit="8" topLeftCell="A9" activePane="bottomLeft" state="frozen"/>
      <selection sqref="A1:XFD1048576"/>
      <selection pane="bottomLeft" activeCell="F29" sqref="F29"/>
    </sheetView>
  </sheetViews>
  <sheetFormatPr defaultColWidth="9.140625" defaultRowHeight="15.75" x14ac:dyDescent="0.25"/>
  <cols>
    <col min="1" max="1" width="5.7109375" style="17" customWidth="1"/>
    <col min="2" max="2" width="55.7109375" style="9" customWidth="1"/>
    <col min="3" max="3" width="8.7109375" style="37" customWidth="1"/>
    <col min="4" max="4" width="11.7109375" style="38" customWidth="1"/>
    <col min="5" max="5" width="11.7109375" style="41" customWidth="1"/>
    <col min="6" max="6" width="17.7109375" style="28" customWidth="1"/>
    <col min="7" max="16384" width="9.140625" style="1"/>
  </cols>
  <sheetData>
    <row r="1" spans="1:6" x14ac:dyDescent="0.25">
      <c r="A1" s="49" t="str">
        <f>"GRAĐEVINA: "&amp;TEXT(NASLOVNICA!A10,)&amp;", "&amp;TEXT(NASLOVNICA!A11,)</f>
        <v>GRAĐEVINA: VIŠESTAMBENA ZGRADA, k.č.br. 4447/14, MB 335576 k.o. GORNJI STENJEVEC</v>
      </c>
      <c r="C1" s="51"/>
      <c r="D1" s="51"/>
      <c r="E1" s="52"/>
      <c r="F1" s="51"/>
    </row>
    <row r="2" spans="1:6" x14ac:dyDescent="0.25">
      <c r="A2" s="49" t="str">
        <f>"PROJEKT: "&amp;TEXT(NASLOVNICA!A22,)</f>
        <v>PROJEKT: SANACIJA PROČELJA</v>
      </c>
      <c r="C2" s="51"/>
      <c r="D2" s="51"/>
      <c r="E2" s="52"/>
      <c r="F2" s="51"/>
    </row>
    <row r="3" spans="1:6" x14ac:dyDescent="0.25">
      <c r="A3" s="49" t="s">
        <v>69</v>
      </c>
      <c r="C3" s="51"/>
      <c r="D3" s="51"/>
      <c r="E3" s="52"/>
      <c r="F3" s="52"/>
    </row>
    <row r="4" spans="1:6" x14ac:dyDescent="0.25">
      <c r="C4" s="31"/>
      <c r="D4" s="32"/>
      <c r="E4" s="53"/>
      <c r="F4" s="22"/>
    </row>
    <row r="5" spans="1:6" s="2" customFormat="1" ht="31.5" x14ac:dyDescent="0.2">
      <c r="A5" s="21" t="s">
        <v>0</v>
      </c>
      <c r="B5" s="63" t="s">
        <v>4</v>
      </c>
      <c r="C5" s="19" t="s">
        <v>1</v>
      </c>
      <c r="D5" s="15" t="s">
        <v>2</v>
      </c>
      <c r="E5" s="20" t="s">
        <v>3</v>
      </c>
      <c r="F5" s="16" t="s">
        <v>8</v>
      </c>
    </row>
    <row r="6" spans="1:6" s="2" customFormat="1" x14ac:dyDescent="0.2">
      <c r="A6" s="17"/>
      <c r="B6" s="8"/>
      <c r="C6" s="33"/>
      <c r="D6" s="34"/>
      <c r="E6" s="54"/>
      <c r="F6" s="23"/>
    </row>
    <row r="7" spans="1:6" x14ac:dyDescent="0.25">
      <c r="A7" s="18" t="s">
        <v>7</v>
      </c>
      <c r="B7" s="10" t="s">
        <v>70</v>
      </c>
      <c r="C7" s="35"/>
      <c r="D7" s="36"/>
      <c r="E7" s="55"/>
      <c r="F7" s="24"/>
    </row>
    <row r="8" spans="1:6" x14ac:dyDescent="0.25">
      <c r="B8" s="8"/>
      <c r="C8" s="33"/>
      <c r="D8" s="34"/>
      <c r="E8" s="56"/>
      <c r="F8" s="25"/>
    </row>
    <row r="9" spans="1:6" x14ac:dyDescent="0.25">
      <c r="A9" s="18" t="str">
        <f>TEXT($A$7,)&amp;"1."</f>
        <v>A.1.</v>
      </c>
      <c r="B9" s="10" t="s">
        <v>56</v>
      </c>
      <c r="C9" s="35"/>
      <c r="D9" s="36"/>
      <c r="E9" s="44"/>
      <c r="F9" s="26"/>
    </row>
    <row r="10" spans="1:6" x14ac:dyDescent="0.25">
      <c r="B10" s="8"/>
      <c r="C10" s="33"/>
      <c r="D10" s="34"/>
      <c r="E10" s="42"/>
      <c r="F10" s="27"/>
    </row>
    <row r="11" spans="1:6" x14ac:dyDescent="0.25">
      <c r="A11" s="17">
        <f>COUNT(A$7:A10)+1</f>
        <v>1</v>
      </c>
      <c r="B11" s="8" t="s">
        <v>73</v>
      </c>
    </row>
    <row r="12" spans="1:6" ht="141.75" x14ac:dyDescent="0.25">
      <c r="B12" s="9" t="s">
        <v>74</v>
      </c>
      <c r="C12" s="37" t="s">
        <v>75</v>
      </c>
      <c r="D12" s="38">
        <v>800</v>
      </c>
      <c r="F12" s="28">
        <f>D12*E12</f>
        <v>0</v>
      </c>
    </row>
    <row r="14" spans="1:6" x14ac:dyDescent="0.25">
      <c r="A14" s="17">
        <f>COUNT(A$7:A13)+1</f>
        <v>2</v>
      </c>
      <c r="B14" s="8" t="s">
        <v>79</v>
      </c>
      <c r="F14" s="25"/>
    </row>
    <row r="15" spans="1:6" ht="47.25" x14ac:dyDescent="0.25">
      <c r="B15" s="9" t="s">
        <v>81</v>
      </c>
      <c r="C15" s="37" t="s">
        <v>80</v>
      </c>
      <c r="D15" s="38">
        <v>175</v>
      </c>
      <c r="F15" s="25">
        <f>D15*E15</f>
        <v>0</v>
      </c>
    </row>
    <row r="16" spans="1:6" x14ac:dyDescent="0.25">
      <c r="F16" s="25"/>
    </row>
    <row r="17" spans="1:6" x14ac:dyDescent="0.25">
      <c r="A17" s="17">
        <f>COUNT(A$7:A15)+1</f>
        <v>3</v>
      </c>
      <c r="B17" s="8" t="s">
        <v>144</v>
      </c>
      <c r="F17" s="25"/>
    </row>
    <row r="18" spans="1:6" ht="31.5" x14ac:dyDescent="0.25">
      <c r="B18" s="8" t="s">
        <v>145</v>
      </c>
      <c r="F18" s="25"/>
    </row>
    <row r="19" spans="1:6" ht="31.5" x14ac:dyDescent="0.25">
      <c r="A19" s="17" t="s">
        <v>82</v>
      </c>
      <c r="B19" s="9" t="s">
        <v>146</v>
      </c>
      <c r="C19" s="37" t="s">
        <v>80</v>
      </c>
      <c r="D19" s="38">
        <v>850</v>
      </c>
      <c r="F19" s="25">
        <f>D19*E19</f>
        <v>0</v>
      </c>
    </row>
    <row r="20" spans="1:6" ht="31.5" x14ac:dyDescent="0.25">
      <c r="A20" s="17" t="str">
        <f>CHAR(CODE(A19)+1)&amp;")"</f>
        <v>b)</v>
      </c>
      <c r="B20" s="9" t="s">
        <v>85</v>
      </c>
      <c r="C20" s="37" t="s">
        <v>80</v>
      </c>
      <c r="D20" s="38">
        <f>D19</f>
        <v>850</v>
      </c>
      <c r="F20" s="25">
        <f>D20*E20</f>
        <v>0</v>
      </c>
    </row>
    <row r="21" spans="1:6" ht="31.5" x14ac:dyDescent="0.25">
      <c r="A21" s="17" t="str">
        <f>CHAR(CODE(A20)+1)&amp;")"</f>
        <v>c)</v>
      </c>
      <c r="B21" s="9" t="s">
        <v>147</v>
      </c>
      <c r="C21" s="37" t="s">
        <v>80</v>
      </c>
      <c r="D21" s="38">
        <f>D19</f>
        <v>850</v>
      </c>
      <c r="F21" s="25">
        <f>D21*E21</f>
        <v>0</v>
      </c>
    </row>
    <row r="22" spans="1:6" ht="189" x14ac:dyDescent="0.25">
      <c r="B22" s="9" t="s">
        <v>148</v>
      </c>
      <c r="F22" s="25"/>
    </row>
    <row r="23" spans="1:6" ht="31.5" x14ac:dyDescent="0.25">
      <c r="B23" s="9" t="s">
        <v>149</v>
      </c>
      <c r="F23" s="25"/>
    </row>
    <row r="25" spans="1:6" x14ac:dyDescent="0.25">
      <c r="A25" s="17">
        <f>COUNT(A$7:A24)+1</f>
        <v>4</v>
      </c>
      <c r="B25" s="8" t="s">
        <v>77</v>
      </c>
    </row>
    <row r="26" spans="1:6" ht="47.25" x14ac:dyDescent="0.25">
      <c r="B26" s="9" t="s">
        <v>78</v>
      </c>
      <c r="C26" s="37" t="s">
        <v>76</v>
      </c>
      <c r="D26" s="38">
        <v>1</v>
      </c>
      <c r="F26" s="28">
        <f>D26*E26</f>
        <v>0</v>
      </c>
    </row>
    <row r="28" spans="1:6" x14ac:dyDescent="0.25">
      <c r="A28" s="18"/>
      <c r="B28" s="10" t="str">
        <f>"UKUPNO - "&amp;TEXT(A9,) &amp;" " &amp;TEXT(B9,)&amp;" (€):"</f>
        <v>UKUPNO - A.1. PRIPREMNI I ZAVRŠNI RADOVI (€):</v>
      </c>
      <c r="C28" s="35"/>
      <c r="D28" s="36"/>
      <c r="E28" s="44"/>
      <c r="F28" s="27">
        <f>SUM(F9:F27)</f>
        <v>0</v>
      </c>
    </row>
    <row r="29" spans="1:6" x14ac:dyDescent="0.25">
      <c r="B29" s="8"/>
      <c r="C29" s="33"/>
      <c r="D29" s="34"/>
      <c r="E29" s="42"/>
      <c r="F29" s="27"/>
    </row>
    <row r="30" spans="1:6" x14ac:dyDescent="0.25">
      <c r="B30" s="8"/>
      <c r="C30" s="33"/>
      <c r="D30" s="34"/>
      <c r="E30" s="42"/>
      <c r="F30" s="27"/>
    </row>
    <row r="31" spans="1:6" x14ac:dyDescent="0.25">
      <c r="A31" s="18" t="str">
        <f>TEXT($A$7,)&amp;"2."</f>
        <v>A.2.</v>
      </c>
      <c r="B31" s="10" t="s">
        <v>106</v>
      </c>
      <c r="C31" s="39"/>
      <c r="D31" s="40"/>
      <c r="E31" s="44"/>
      <c r="F31" s="26"/>
    </row>
    <row r="32" spans="1:6" x14ac:dyDescent="0.25">
      <c r="B32" s="8"/>
      <c r="E32" s="42"/>
      <c r="F32" s="27"/>
    </row>
    <row r="33" spans="1:7" ht="126" x14ac:dyDescent="0.25">
      <c r="B33" s="8" t="s">
        <v>126</v>
      </c>
      <c r="C33" s="33"/>
      <c r="D33" s="34"/>
      <c r="F33" s="27"/>
      <c r="G33" s="83"/>
    </row>
    <row r="34" spans="1:7" x14ac:dyDescent="0.25">
      <c r="B34" s="8"/>
      <c r="C34" s="33"/>
      <c r="D34" s="34"/>
      <c r="F34" s="27"/>
      <c r="G34" s="83"/>
    </row>
    <row r="35" spans="1:7" x14ac:dyDescent="0.25">
      <c r="A35" s="17">
        <f>COUNT(A$31:A34)+1</f>
        <v>1</v>
      </c>
      <c r="B35" s="8" t="s">
        <v>107</v>
      </c>
    </row>
    <row r="36" spans="1:7" ht="47.25" x14ac:dyDescent="0.25">
      <c r="B36" s="9" t="s">
        <v>110</v>
      </c>
    </row>
    <row r="37" spans="1:7" x14ac:dyDescent="0.25">
      <c r="A37" s="17" t="s">
        <v>82</v>
      </c>
      <c r="B37" s="11" t="s">
        <v>134</v>
      </c>
      <c r="C37" s="37" t="s">
        <v>72</v>
      </c>
      <c r="D37" s="38">
        <v>1</v>
      </c>
      <c r="F37" s="25">
        <f t="shared" ref="F37:F40" si="0">D37*E37</f>
        <v>0</v>
      </c>
    </row>
    <row r="38" spans="1:7" x14ac:dyDescent="0.25">
      <c r="A38" s="17" t="str">
        <f>CHAR(CODE(A37)+1)&amp;")"</f>
        <v>b)</v>
      </c>
      <c r="B38" s="11" t="s">
        <v>141</v>
      </c>
      <c r="C38" s="37" t="s">
        <v>72</v>
      </c>
      <c r="D38" s="38">
        <v>6</v>
      </c>
      <c r="F38" s="25">
        <f t="shared" si="0"/>
        <v>0</v>
      </c>
    </row>
    <row r="39" spans="1:7" ht="31.5" x14ac:dyDescent="0.25">
      <c r="B39" s="11" t="s">
        <v>177</v>
      </c>
      <c r="F39" s="25"/>
    </row>
    <row r="40" spans="1:7" x14ac:dyDescent="0.25">
      <c r="A40" s="17" t="str">
        <f>CHAR(CODE(A38)+1)&amp;")"</f>
        <v>c)</v>
      </c>
      <c r="B40" s="11" t="s">
        <v>130</v>
      </c>
      <c r="C40" s="37" t="s">
        <v>72</v>
      </c>
      <c r="D40" s="38">
        <v>20</v>
      </c>
      <c r="F40" s="25">
        <f t="shared" si="0"/>
        <v>0</v>
      </c>
    </row>
    <row r="41" spans="1:7" x14ac:dyDescent="0.25">
      <c r="A41" s="17" t="str">
        <f t="shared" ref="A41:A43" si="1">CHAR(CODE(A40)+1)&amp;")"</f>
        <v>d)</v>
      </c>
      <c r="B41" s="11" t="s">
        <v>131</v>
      </c>
      <c r="C41" s="37" t="s">
        <v>76</v>
      </c>
      <c r="D41" s="38">
        <v>1</v>
      </c>
      <c r="F41" s="25">
        <f t="shared" ref="F41" si="2">D41*E41</f>
        <v>0</v>
      </c>
    </row>
    <row r="42" spans="1:7" x14ac:dyDescent="0.25">
      <c r="A42" s="17" t="str">
        <f t="shared" si="1"/>
        <v>e)</v>
      </c>
      <c r="B42" s="11" t="s">
        <v>135</v>
      </c>
      <c r="C42" s="37" t="s">
        <v>72</v>
      </c>
      <c r="D42" s="38">
        <v>1</v>
      </c>
      <c r="F42" s="25">
        <f t="shared" ref="F42" si="3">D42*E42</f>
        <v>0</v>
      </c>
    </row>
    <row r="43" spans="1:7" x14ac:dyDescent="0.25">
      <c r="A43" s="17" t="str">
        <f t="shared" si="1"/>
        <v>f)</v>
      </c>
      <c r="B43" s="11" t="s">
        <v>132</v>
      </c>
      <c r="C43" s="37" t="s">
        <v>72</v>
      </c>
      <c r="D43" s="38">
        <v>1</v>
      </c>
      <c r="F43" s="25">
        <f t="shared" ref="F43" si="4">D43*E43</f>
        <v>0</v>
      </c>
    </row>
    <row r="44" spans="1:7" x14ac:dyDescent="0.25">
      <c r="B44" s="11"/>
      <c r="F44" s="25"/>
    </row>
    <row r="45" spans="1:7" x14ac:dyDescent="0.25">
      <c r="A45" s="17">
        <f>COUNT(A$31:A44)+1</f>
        <v>2</v>
      </c>
      <c r="B45" s="8" t="s">
        <v>84</v>
      </c>
    </row>
    <row r="46" spans="1:7" ht="78.75" x14ac:dyDescent="0.25">
      <c r="B46" s="9" t="s">
        <v>161</v>
      </c>
      <c r="C46" s="37" t="s">
        <v>80</v>
      </c>
      <c r="D46" s="38">
        <v>8</v>
      </c>
      <c r="F46" s="28">
        <f>D46*E46</f>
        <v>0</v>
      </c>
    </row>
    <row r="48" spans="1:7" x14ac:dyDescent="0.25">
      <c r="A48" s="17">
        <f>COUNT(A$31:A47)+1</f>
        <v>3</v>
      </c>
      <c r="B48" s="12" t="s">
        <v>109</v>
      </c>
    </row>
    <row r="49" spans="1:6" ht="47.25" x14ac:dyDescent="0.25">
      <c r="B49" s="11" t="s">
        <v>175</v>
      </c>
      <c r="C49" s="37" t="s">
        <v>71</v>
      </c>
      <c r="D49" s="38">
        <v>6</v>
      </c>
      <c r="F49" s="28">
        <f>D49*E49</f>
        <v>0</v>
      </c>
    </row>
    <row r="50" spans="1:6" x14ac:dyDescent="0.25">
      <c r="B50" s="11"/>
    </row>
    <row r="51" spans="1:6" x14ac:dyDescent="0.25">
      <c r="A51" s="17">
        <f>COUNT(A$31:A50)+1</f>
        <v>4</v>
      </c>
      <c r="B51" s="12" t="s">
        <v>108</v>
      </c>
    </row>
    <row r="52" spans="1:6" ht="47.25" x14ac:dyDescent="0.25">
      <c r="B52" s="11" t="s">
        <v>174</v>
      </c>
      <c r="C52" s="37" t="s">
        <v>71</v>
      </c>
      <c r="D52" s="38">
        <v>60</v>
      </c>
      <c r="F52" s="28">
        <f>D52*E52</f>
        <v>0</v>
      </c>
    </row>
    <row r="53" spans="1:6" x14ac:dyDescent="0.25">
      <c r="B53" s="11"/>
    </row>
    <row r="54" spans="1:6" x14ac:dyDescent="0.25">
      <c r="A54" s="17">
        <f>COUNT(A$31:A53)+1</f>
        <v>5</v>
      </c>
      <c r="B54" s="12" t="s">
        <v>133</v>
      </c>
    </row>
    <row r="55" spans="1:6" ht="47.25" x14ac:dyDescent="0.25">
      <c r="B55" s="11" t="s">
        <v>173</v>
      </c>
      <c r="C55" s="37" t="s">
        <v>72</v>
      </c>
      <c r="D55" s="38">
        <v>6</v>
      </c>
      <c r="F55" s="28">
        <f>D55*E55</f>
        <v>0</v>
      </c>
    </row>
    <row r="57" spans="1:6" ht="21" customHeight="1" x14ac:dyDescent="0.25">
      <c r="A57" s="17">
        <f>COUNT(A$31:A56)+1</f>
        <v>6</v>
      </c>
      <c r="B57" s="12" t="s">
        <v>178</v>
      </c>
    </row>
    <row r="58" spans="1:6" ht="31.5" x14ac:dyDescent="0.25">
      <c r="B58" s="11" t="s">
        <v>187</v>
      </c>
      <c r="C58" s="37" t="s">
        <v>80</v>
      </c>
      <c r="D58" s="38">
        <v>40</v>
      </c>
      <c r="F58" s="28">
        <f>D58*E58</f>
        <v>0</v>
      </c>
    </row>
    <row r="59" spans="1:6" x14ac:dyDescent="0.25">
      <c r="B59" s="11"/>
    </row>
    <row r="60" spans="1:6" ht="21" customHeight="1" x14ac:dyDescent="0.25">
      <c r="A60" s="17">
        <f>COUNT(A$31:A59)+1</f>
        <v>7</v>
      </c>
      <c r="B60" s="12" t="s">
        <v>185</v>
      </c>
    </row>
    <row r="61" spans="1:6" ht="31.5" x14ac:dyDescent="0.25">
      <c r="B61" s="11" t="s">
        <v>186</v>
      </c>
      <c r="C61" s="2" t="s">
        <v>71</v>
      </c>
      <c r="D61" s="94">
        <v>85</v>
      </c>
      <c r="E61" s="95"/>
      <c r="F61" s="96"/>
    </row>
    <row r="62" spans="1:6" s="91" customFormat="1" x14ac:dyDescent="0.25">
      <c r="A62" s="86"/>
      <c r="B62" s="92"/>
      <c r="C62" s="87"/>
      <c r="D62" s="88"/>
      <c r="E62" s="89"/>
      <c r="F62" s="90"/>
    </row>
    <row r="63" spans="1:6" ht="31.5" x14ac:dyDescent="0.25">
      <c r="A63" s="18"/>
      <c r="B63" s="10" t="str">
        <f>"UKUPNO - "&amp;TEXT(A31,) &amp;" " &amp;TEXT(B31,)&amp;" (€):"</f>
        <v>UKUPNO - A.2. RADOVI DEMONTAŽE, RAZGRADNJE I UKLANJANJA (€):</v>
      </c>
      <c r="C63" s="35"/>
      <c r="D63" s="36"/>
      <c r="E63" s="44"/>
      <c r="F63" s="27">
        <f>SUM(F31:F61)</f>
        <v>0</v>
      </c>
    </row>
    <row r="64" spans="1:6" x14ac:dyDescent="0.25">
      <c r="B64" s="8"/>
      <c r="C64" s="33"/>
      <c r="D64" s="34"/>
      <c r="E64" s="42"/>
      <c r="F64" s="27"/>
    </row>
    <row r="65" spans="1:6" x14ac:dyDescent="0.25">
      <c r="B65" s="8"/>
      <c r="C65" s="33"/>
      <c r="D65" s="34"/>
      <c r="E65" s="42"/>
      <c r="F65" s="27"/>
    </row>
    <row r="66" spans="1:6" x14ac:dyDescent="0.25">
      <c r="A66" s="18" t="str">
        <f>TEXT($A$7,)&amp;"3."</f>
        <v>A.3.</v>
      </c>
      <c r="B66" s="10" t="s">
        <v>57</v>
      </c>
      <c r="C66" s="35"/>
      <c r="D66" s="36"/>
      <c r="E66" s="44"/>
      <c r="F66" s="26"/>
    </row>
    <row r="67" spans="1:6" x14ac:dyDescent="0.25">
      <c r="B67" s="8"/>
      <c r="E67" s="42"/>
      <c r="F67" s="27"/>
    </row>
    <row r="68" spans="1:6" x14ac:dyDescent="0.25">
      <c r="A68" s="17">
        <f>COUNT(A$66:A67)+1</f>
        <v>1</v>
      </c>
      <c r="B68" s="8" t="s">
        <v>86</v>
      </c>
    </row>
    <row r="69" spans="1:6" ht="126" x14ac:dyDescent="0.25">
      <c r="B69" s="9" t="s">
        <v>162</v>
      </c>
      <c r="C69" s="37" t="s">
        <v>163</v>
      </c>
      <c r="D69" s="38">
        <v>2</v>
      </c>
      <c r="F69" s="25">
        <f>D69*E69</f>
        <v>0</v>
      </c>
    </row>
    <row r="70" spans="1:6" x14ac:dyDescent="0.25">
      <c r="B70" s="11"/>
    </row>
    <row r="71" spans="1:6" x14ac:dyDescent="0.25">
      <c r="A71" s="18"/>
      <c r="B71" s="10" t="str">
        <f>"UKUPNO - "&amp;TEXT(A66,) &amp;" " &amp;TEXT(B66,)&amp;" (€):"</f>
        <v>UKUPNO - A.3. ZEMLJANI RADOVI (€):</v>
      </c>
      <c r="C71" s="35"/>
      <c r="D71" s="36"/>
      <c r="E71" s="44"/>
      <c r="F71" s="27">
        <f>SUM(F67:F70)</f>
        <v>0</v>
      </c>
    </row>
    <row r="72" spans="1:6" x14ac:dyDescent="0.25">
      <c r="B72" s="8"/>
      <c r="C72" s="33"/>
      <c r="D72" s="34"/>
      <c r="E72" s="42"/>
      <c r="F72" s="27"/>
    </row>
    <row r="73" spans="1:6" x14ac:dyDescent="0.25">
      <c r="B73" s="8"/>
      <c r="C73" s="33"/>
      <c r="D73" s="34"/>
      <c r="E73" s="42"/>
      <c r="F73" s="27"/>
    </row>
    <row r="74" spans="1:6" x14ac:dyDescent="0.25">
      <c r="A74" s="18" t="str">
        <f>TEXT($A$7,)&amp;"4."</f>
        <v>A.4.</v>
      </c>
      <c r="B74" s="10" t="s">
        <v>6</v>
      </c>
      <c r="C74" s="35"/>
      <c r="D74" s="36"/>
      <c r="E74" s="43"/>
      <c r="F74" s="26"/>
    </row>
    <row r="75" spans="1:6" x14ac:dyDescent="0.25">
      <c r="B75" s="8"/>
      <c r="C75" s="33"/>
      <c r="D75" s="34"/>
      <c r="F75" s="27"/>
    </row>
    <row r="76" spans="1:6" x14ac:dyDescent="0.25">
      <c r="A76" s="17">
        <f>COUNT(A$74:A75)+1</f>
        <v>1</v>
      </c>
      <c r="B76" s="12" t="s">
        <v>91</v>
      </c>
    </row>
    <row r="77" spans="1:6" ht="63" x14ac:dyDescent="0.25">
      <c r="B77" s="9" t="s">
        <v>95</v>
      </c>
      <c r="C77" s="38"/>
    </row>
    <row r="78" spans="1:6" x14ac:dyDescent="0.25">
      <c r="B78" s="9" t="s">
        <v>129</v>
      </c>
      <c r="C78" s="38"/>
    </row>
    <row r="79" spans="1:6" x14ac:dyDescent="0.25">
      <c r="B79" s="9" t="s">
        <v>89</v>
      </c>
      <c r="C79" s="38"/>
    </row>
    <row r="80" spans="1:6" ht="31.5" x14ac:dyDescent="0.25">
      <c r="B80" s="64" t="s">
        <v>90</v>
      </c>
      <c r="C80" s="38"/>
    </row>
    <row r="81" spans="1:6" ht="31.5" x14ac:dyDescent="0.25">
      <c r="B81" s="64" t="s">
        <v>128</v>
      </c>
      <c r="C81" s="38"/>
    </row>
    <row r="82" spans="1:6" ht="63" x14ac:dyDescent="0.25">
      <c r="B82" s="11" t="s">
        <v>87</v>
      </c>
      <c r="C82" s="38"/>
    </row>
    <row r="83" spans="1:6" ht="78.75" x14ac:dyDescent="0.25">
      <c r="B83" s="9" t="s">
        <v>88</v>
      </c>
      <c r="C83" s="38"/>
    </row>
    <row r="84" spans="1:6" ht="31.5" x14ac:dyDescent="0.25">
      <c r="B84" s="9" t="s">
        <v>169</v>
      </c>
      <c r="C84" s="38"/>
    </row>
    <row r="85" spans="1:6" x14ac:dyDescent="0.25">
      <c r="B85" s="11" t="s">
        <v>164</v>
      </c>
      <c r="C85" s="38" t="s">
        <v>80</v>
      </c>
      <c r="D85" s="38">
        <v>8</v>
      </c>
      <c r="F85" s="28">
        <f>D85*E85</f>
        <v>0</v>
      </c>
    </row>
    <row r="87" spans="1:6" ht="31.5" x14ac:dyDescent="0.25">
      <c r="A87" s="17">
        <f>COUNT(A$74:A86)+1</f>
        <v>2</v>
      </c>
      <c r="B87" s="8" t="s">
        <v>140</v>
      </c>
    </row>
    <row r="88" spans="1:6" ht="31.5" x14ac:dyDescent="0.25">
      <c r="B88" s="9" t="s">
        <v>142</v>
      </c>
    </row>
    <row r="89" spans="1:6" ht="31.5" x14ac:dyDescent="0.25">
      <c r="B89" s="9" t="s">
        <v>93</v>
      </c>
    </row>
    <row r="90" spans="1:6" ht="47.25" x14ac:dyDescent="0.25">
      <c r="B90" s="9" t="s">
        <v>94</v>
      </c>
    </row>
    <row r="91" spans="1:6" x14ac:dyDescent="0.25">
      <c r="B91" s="9" t="s">
        <v>143</v>
      </c>
    </row>
    <row r="92" spans="1:6" x14ac:dyDescent="0.25">
      <c r="B92" s="9" t="s">
        <v>92</v>
      </c>
      <c r="C92" s="37" t="s">
        <v>80</v>
      </c>
      <c r="D92" s="38">
        <v>10</v>
      </c>
      <c r="F92" s="28">
        <f t="shared" ref="F92" si="5">D92*E92</f>
        <v>0</v>
      </c>
    </row>
    <row r="94" spans="1:6" x14ac:dyDescent="0.25">
      <c r="A94" s="17">
        <f>COUNT(A$74:A93)+1</f>
        <v>3</v>
      </c>
      <c r="B94" s="8" t="s">
        <v>96</v>
      </c>
    </row>
    <row r="95" spans="1:6" ht="63" x14ac:dyDescent="0.25">
      <c r="B95" s="9" t="s">
        <v>97</v>
      </c>
      <c r="C95" s="37" t="s">
        <v>80</v>
      </c>
      <c r="D95" s="38">
        <v>10</v>
      </c>
      <c r="F95" s="28">
        <f t="shared" ref="F95" si="6">D95*E95</f>
        <v>0</v>
      </c>
    </row>
    <row r="97" spans="1:6" x14ac:dyDescent="0.25">
      <c r="B97" s="11"/>
      <c r="C97" s="38"/>
    </row>
    <row r="98" spans="1:6" ht="31.5" x14ac:dyDescent="0.25">
      <c r="A98" s="17">
        <f>COUNT(A$74:A97)+1</f>
        <v>4</v>
      </c>
      <c r="B98" s="8" t="s">
        <v>179</v>
      </c>
      <c r="C98" s="2"/>
      <c r="D98" s="94"/>
      <c r="E98" s="95"/>
      <c r="F98" s="96"/>
    </row>
    <row r="99" spans="1:6" ht="94.5" x14ac:dyDescent="0.25">
      <c r="B99" s="9" t="s">
        <v>180</v>
      </c>
      <c r="C99" s="2"/>
      <c r="D99" s="94"/>
      <c r="E99" s="95"/>
      <c r="F99" s="96"/>
    </row>
    <row r="100" spans="1:6" x14ac:dyDescent="0.25">
      <c r="B100" s="9" t="s">
        <v>181</v>
      </c>
      <c r="C100" s="2" t="s">
        <v>71</v>
      </c>
      <c r="D100" s="94">
        <v>85</v>
      </c>
      <c r="E100" s="95"/>
      <c r="F100" s="96"/>
    </row>
    <row r="101" spans="1:6" s="91" customFormat="1" x14ac:dyDescent="0.25">
      <c r="A101" s="86"/>
      <c r="B101" s="93"/>
      <c r="C101" s="87"/>
      <c r="D101" s="88"/>
      <c r="E101" s="89"/>
      <c r="F101" s="90"/>
    </row>
    <row r="102" spans="1:6" x14ac:dyDescent="0.25">
      <c r="A102" s="18"/>
      <c r="B102" s="10" t="str">
        <f>"UKUPNO - "&amp;TEXT(A74,) &amp;" " &amp;TEXT(B74,)&amp;" (€):"</f>
        <v>UKUPNO - A.4. IZOLATERSKI RADOVI (€):</v>
      </c>
      <c r="C102" s="35"/>
      <c r="D102" s="36"/>
      <c r="E102" s="44"/>
      <c r="F102" s="27">
        <f>SUM(F76:F100)</f>
        <v>0</v>
      </c>
    </row>
    <row r="103" spans="1:6" x14ac:dyDescent="0.25">
      <c r="B103" s="8"/>
      <c r="C103" s="33"/>
      <c r="D103" s="34"/>
      <c r="E103" s="42"/>
      <c r="F103" s="27"/>
    </row>
    <row r="104" spans="1:6" x14ac:dyDescent="0.25">
      <c r="B104" s="8"/>
      <c r="D104" s="34"/>
      <c r="E104" s="42"/>
      <c r="F104" s="27"/>
    </row>
    <row r="105" spans="1:6" x14ac:dyDescent="0.25">
      <c r="A105" s="18" t="str">
        <f>TEXT($A$7,)&amp;"5"</f>
        <v>A.5</v>
      </c>
      <c r="B105" s="10" t="s">
        <v>9</v>
      </c>
      <c r="C105" s="35"/>
      <c r="D105" s="36"/>
      <c r="E105" s="43"/>
      <c r="F105" s="26"/>
    </row>
    <row r="107" spans="1:6" ht="141.75" x14ac:dyDescent="0.25">
      <c r="B107" s="8" t="s">
        <v>154</v>
      </c>
    </row>
    <row r="108" spans="1:6" ht="63" x14ac:dyDescent="0.25">
      <c r="B108" s="8" t="s">
        <v>155</v>
      </c>
    </row>
    <row r="110" spans="1:6" x14ac:dyDescent="0.25">
      <c r="A110" s="17">
        <f>COUNT(A$105:A109)+1</f>
        <v>1</v>
      </c>
      <c r="B110" s="8" t="s">
        <v>150</v>
      </c>
    </row>
    <row r="111" spans="1:6" ht="31.5" x14ac:dyDescent="0.25">
      <c r="B111" s="8" t="s">
        <v>166</v>
      </c>
    </row>
    <row r="112" spans="1:6" ht="47.25" x14ac:dyDescent="0.25">
      <c r="A112" s="17" t="s">
        <v>82</v>
      </c>
      <c r="B112" s="9" t="s">
        <v>167</v>
      </c>
      <c r="C112" s="37" t="s">
        <v>71</v>
      </c>
      <c r="D112" s="38">
        <v>275</v>
      </c>
      <c r="F112" s="28">
        <f t="shared" ref="F112" si="7">D112*E112</f>
        <v>0</v>
      </c>
    </row>
    <row r="113" spans="1:6" ht="31.5" x14ac:dyDescent="0.25">
      <c r="A113" s="17" t="str">
        <f>CHAR(CODE(A112)+1)&amp;")"</f>
        <v>b)</v>
      </c>
      <c r="B113" s="9" t="s">
        <v>152</v>
      </c>
      <c r="C113" s="37" t="s">
        <v>80</v>
      </c>
      <c r="D113" s="38">
        <v>850</v>
      </c>
      <c r="F113" s="25">
        <f>D113*E113</f>
        <v>0</v>
      </c>
    </row>
    <row r="114" spans="1:6" ht="47.25" x14ac:dyDescent="0.25">
      <c r="A114" s="17" t="str">
        <f>CHAR(CODE(A113)+1)&amp;")"</f>
        <v>c)</v>
      </c>
      <c r="B114" s="9" t="s">
        <v>165</v>
      </c>
      <c r="C114" s="37" t="s">
        <v>80</v>
      </c>
      <c r="D114" s="38">
        <f>D113</f>
        <v>850</v>
      </c>
      <c r="F114" s="25">
        <f>D114*E114</f>
        <v>0</v>
      </c>
    </row>
    <row r="115" spans="1:6" ht="96.75" x14ac:dyDescent="0.25">
      <c r="B115" s="9" t="s">
        <v>168</v>
      </c>
    </row>
    <row r="116" spans="1:6" ht="31.5" x14ac:dyDescent="0.25">
      <c r="A116" s="17" t="str">
        <f>CHAR(CODE(A114)+1)&amp;")"</f>
        <v>d)</v>
      </c>
      <c r="B116" s="9" t="s">
        <v>153</v>
      </c>
      <c r="C116" s="37" t="s">
        <v>80</v>
      </c>
      <c r="D116" s="38">
        <f>D114</f>
        <v>850</v>
      </c>
      <c r="F116" s="25">
        <f>D116*E116</f>
        <v>0</v>
      </c>
    </row>
    <row r="117" spans="1:6" x14ac:dyDescent="0.25">
      <c r="F117" s="25"/>
    </row>
    <row r="118" spans="1:6" x14ac:dyDescent="0.25">
      <c r="A118" s="17">
        <f>COUNT(A$105:A117)+1</f>
        <v>2</v>
      </c>
      <c r="B118" s="8" t="s">
        <v>156</v>
      </c>
    </row>
    <row r="119" spans="1:6" ht="110.25" x14ac:dyDescent="0.25">
      <c r="B119" s="9" t="s">
        <v>158</v>
      </c>
      <c r="C119" s="1"/>
      <c r="D119" s="1"/>
      <c r="E119" s="1"/>
    </row>
    <row r="120" spans="1:6" x14ac:dyDescent="0.25">
      <c r="B120" s="9" t="s">
        <v>151</v>
      </c>
      <c r="C120" s="1"/>
      <c r="D120" s="1"/>
      <c r="E120" s="1"/>
    </row>
    <row r="121" spans="1:6" x14ac:dyDescent="0.25">
      <c r="A121" s="17" t="s">
        <v>82</v>
      </c>
      <c r="B121" s="11" t="s">
        <v>159</v>
      </c>
      <c r="C121" s="37" t="s">
        <v>80</v>
      </c>
      <c r="D121" s="38">
        <v>455</v>
      </c>
      <c r="F121" s="28">
        <f t="shared" ref="F121" si="8">D121*E121</f>
        <v>0</v>
      </c>
    </row>
    <row r="122" spans="1:6" x14ac:dyDescent="0.25">
      <c r="A122" s="17" t="s">
        <v>83</v>
      </c>
      <c r="B122" s="11" t="s">
        <v>160</v>
      </c>
      <c r="C122" s="37" t="s">
        <v>80</v>
      </c>
      <c r="D122" s="38">
        <v>365</v>
      </c>
      <c r="F122" s="28">
        <f t="shared" ref="F122" si="9">D122*E122</f>
        <v>0</v>
      </c>
    </row>
    <row r="124" spans="1:6" x14ac:dyDescent="0.25">
      <c r="A124" s="17">
        <f>COUNT(A$105:A123)+1</f>
        <v>3</v>
      </c>
      <c r="B124" s="82" t="s">
        <v>157</v>
      </c>
    </row>
    <row r="125" spans="1:6" ht="78.75" x14ac:dyDescent="0.25">
      <c r="B125" s="9" t="s">
        <v>170</v>
      </c>
      <c r="C125" s="1"/>
      <c r="D125" s="1"/>
      <c r="E125" s="1"/>
      <c r="F125" s="1"/>
    </row>
    <row r="126" spans="1:6" x14ac:dyDescent="0.25">
      <c r="B126" s="9" t="s">
        <v>151</v>
      </c>
      <c r="C126" s="37" t="s">
        <v>80</v>
      </c>
      <c r="D126" s="38">
        <v>35</v>
      </c>
      <c r="F126" s="28">
        <f t="shared" ref="F126" si="10">D126*E126</f>
        <v>0</v>
      </c>
    </row>
    <row r="128" spans="1:6" x14ac:dyDescent="0.25">
      <c r="A128" s="18"/>
      <c r="B128" s="10" t="str">
        <f>"UKUPNO - "&amp;TEXT(A105,) &amp;" " &amp;TEXT(B105,)&amp;" (€):"</f>
        <v>UKUPNO - A.5 FASADERSKI RADOVI (€):</v>
      </c>
      <c r="C128" s="35"/>
      <c r="D128" s="36"/>
      <c r="E128" s="44"/>
      <c r="F128" s="27">
        <f>SUM(F105:F127)</f>
        <v>0</v>
      </c>
    </row>
    <row r="129" spans="1:6" x14ac:dyDescent="0.25">
      <c r="B129" s="8"/>
      <c r="C129" s="33"/>
      <c r="D129" s="34"/>
      <c r="E129" s="42"/>
      <c r="F129" s="27"/>
    </row>
    <row r="130" spans="1:6" x14ac:dyDescent="0.25">
      <c r="A130" s="18" t="str">
        <f>TEXT($A$7,)&amp;"6"</f>
        <v>A.6</v>
      </c>
      <c r="B130" s="10" t="s">
        <v>182</v>
      </c>
      <c r="C130" s="35"/>
      <c r="D130" s="36"/>
      <c r="E130" s="43"/>
      <c r="F130" s="26"/>
    </row>
    <row r="132" spans="1:6" x14ac:dyDescent="0.25">
      <c r="A132" s="17" cm="1">
        <f t="array" ref="A132">COUNT(A130:A$131+1)</f>
        <v>1</v>
      </c>
      <c r="B132" s="8" t="s">
        <v>188</v>
      </c>
      <c r="C132" s="2"/>
      <c r="D132" s="94"/>
      <c r="E132" s="95"/>
      <c r="F132" s="96"/>
    </row>
    <row r="133" spans="1:6" ht="116.45" customHeight="1" x14ac:dyDescent="0.25">
      <c r="B133" s="9" t="s">
        <v>183</v>
      </c>
      <c r="C133" s="2"/>
      <c r="D133" s="94"/>
      <c r="E133" s="95"/>
      <c r="F133" s="96"/>
    </row>
    <row r="134" spans="1:6" x14ac:dyDescent="0.25">
      <c r="B134" s="11" t="s">
        <v>184</v>
      </c>
      <c r="C134" s="2" t="s">
        <v>71</v>
      </c>
      <c r="D134" s="94">
        <v>85</v>
      </c>
      <c r="E134" s="95"/>
      <c r="F134" s="96"/>
    </row>
    <row r="136" spans="1:6" x14ac:dyDescent="0.25">
      <c r="A136" s="17" cm="1">
        <f t="array" ref="A136">COUNT(A$130:A132+1)</f>
        <v>2</v>
      </c>
      <c r="B136" s="8" t="s">
        <v>189</v>
      </c>
      <c r="C136" s="2"/>
      <c r="D136" s="94"/>
      <c r="E136" s="95"/>
      <c r="F136" s="96"/>
    </row>
    <row r="137" spans="1:6" ht="103.5" customHeight="1" x14ac:dyDescent="0.25">
      <c r="B137" s="9" t="s">
        <v>190</v>
      </c>
      <c r="C137" s="2"/>
      <c r="D137" s="94"/>
      <c r="E137" s="95"/>
      <c r="F137" s="96"/>
    </row>
    <row r="138" spans="1:6" x14ac:dyDescent="0.25">
      <c r="A138" s="17" t="s">
        <v>82</v>
      </c>
      <c r="B138" s="9" t="s">
        <v>192</v>
      </c>
      <c r="C138" s="37" t="s">
        <v>72</v>
      </c>
      <c r="D138" s="38">
        <v>2</v>
      </c>
      <c r="F138" s="28">
        <f t="shared" ref="F138" si="11">D138*E138</f>
        <v>0</v>
      </c>
    </row>
    <row r="139" spans="1:6" x14ac:dyDescent="0.25">
      <c r="A139" s="17" t="str">
        <f>CHAR(CODE(A138)+1)&amp;")"</f>
        <v>b)</v>
      </c>
      <c r="B139" s="9" t="s">
        <v>191</v>
      </c>
      <c r="C139" s="37" t="s">
        <v>72</v>
      </c>
      <c r="D139" s="38">
        <v>2</v>
      </c>
      <c r="F139" s="28">
        <f t="shared" ref="F139" si="12">D139*E139</f>
        <v>0</v>
      </c>
    </row>
    <row r="140" spans="1:6" x14ac:dyDescent="0.25">
      <c r="A140" s="86"/>
      <c r="B140" s="11"/>
      <c r="C140" s="2"/>
      <c r="D140" s="94"/>
      <c r="E140" s="95"/>
      <c r="F140" s="96"/>
    </row>
    <row r="141" spans="1:6" x14ac:dyDescent="0.25">
      <c r="A141" s="18"/>
      <c r="B141" s="10" t="str">
        <f>"UKUPNO - "&amp;TEXT(A130,) &amp;" " &amp;TEXT(B130,)&amp;" (€):"</f>
        <v>UKUPNO - A.6 RAZNI RADOVI (€):</v>
      </c>
      <c r="C141" s="35"/>
      <c r="D141" s="36"/>
      <c r="E141" s="44"/>
      <c r="F141" s="27">
        <f>SUM(F130:F139)</f>
        <v>0</v>
      </c>
    </row>
    <row r="142" spans="1:6" x14ac:dyDescent="0.25">
      <c r="B142" s="8"/>
      <c r="D142" s="34"/>
      <c r="E142" s="42"/>
      <c r="F142" s="27"/>
    </row>
    <row r="143" spans="1:6" x14ac:dyDescent="0.25">
      <c r="A143" s="50"/>
      <c r="B143" s="14" t="str">
        <f>"REKAPITULACIJA - "&amp;TEXT(A7,) &amp;" " &amp;TEXT(B7,)</f>
        <v>REKAPITULACIJA - A. GRAĐEVINSKO - OBRTNIČKI RADOVI</v>
      </c>
      <c r="C143" s="45"/>
      <c r="D143" s="46"/>
      <c r="E143" s="57"/>
      <c r="F143" s="29"/>
    </row>
    <row r="144" spans="1:6" x14ac:dyDescent="0.25">
      <c r="B144" s="13"/>
      <c r="C144" s="47"/>
      <c r="D144" s="48"/>
      <c r="E144" s="58"/>
      <c r="F144" s="30"/>
    </row>
    <row r="145" spans="1:8" x14ac:dyDescent="0.25">
      <c r="A145" s="17" t="str">
        <f>A9</f>
        <v>A.1.</v>
      </c>
      <c r="B145" s="8" t="str">
        <f>B9</f>
        <v>PRIPREMNI I ZAVRŠNI RADOVI</v>
      </c>
      <c r="C145" s="33"/>
      <c r="D145" s="34"/>
      <c r="E145" s="42"/>
      <c r="F145" s="27">
        <f>F28</f>
        <v>0</v>
      </c>
    </row>
    <row r="146" spans="1:8" x14ac:dyDescent="0.25">
      <c r="B146" s="8"/>
      <c r="C146" s="47"/>
      <c r="D146" s="48"/>
      <c r="E146" s="58"/>
      <c r="F146" s="30"/>
    </row>
    <row r="147" spans="1:8" x14ac:dyDescent="0.25">
      <c r="A147" s="17" t="str">
        <f>A31</f>
        <v>A.2.</v>
      </c>
      <c r="B147" s="8" t="str">
        <f>B31</f>
        <v>RADOVI DEMONTAŽE, RAZGRADNJE I UKLANJANJA</v>
      </c>
      <c r="C147" s="33"/>
      <c r="D147" s="34"/>
      <c r="E147" s="42"/>
      <c r="F147" s="27">
        <f>F63</f>
        <v>0</v>
      </c>
    </row>
    <row r="148" spans="1:8" x14ac:dyDescent="0.25">
      <c r="B148" s="8"/>
      <c r="E148" s="42"/>
      <c r="F148" s="27"/>
    </row>
    <row r="149" spans="1:8" x14ac:dyDescent="0.25">
      <c r="A149" s="17" t="str">
        <f>A66</f>
        <v>A.3.</v>
      </c>
      <c r="B149" s="8" t="str">
        <f>B66</f>
        <v>ZEMLJANI RADOVI</v>
      </c>
      <c r="C149" s="33"/>
      <c r="D149" s="34"/>
      <c r="E149" s="42"/>
      <c r="F149" s="27">
        <f>F71</f>
        <v>0</v>
      </c>
    </row>
    <row r="150" spans="1:8" s="3" customFormat="1" x14ac:dyDescent="0.2">
      <c r="A150" s="17"/>
      <c r="B150" s="8"/>
      <c r="C150" s="37"/>
      <c r="D150" s="38"/>
      <c r="E150" s="41"/>
      <c r="F150" s="28"/>
    </row>
    <row r="151" spans="1:8" s="3" customFormat="1" x14ac:dyDescent="0.2">
      <c r="A151" s="17" t="str">
        <f>A74</f>
        <v>A.4.</v>
      </c>
      <c r="B151" s="8" t="str">
        <f>B74</f>
        <v>IZOLATERSKI RADOVI</v>
      </c>
      <c r="C151" s="33"/>
      <c r="D151" s="34"/>
      <c r="E151" s="42"/>
      <c r="F151" s="27">
        <f>F102</f>
        <v>0</v>
      </c>
    </row>
    <row r="152" spans="1:8" s="3" customFormat="1" x14ac:dyDescent="0.2">
      <c r="A152" s="17"/>
      <c r="B152" s="8"/>
      <c r="C152" s="37"/>
      <c r="D152" s="38"/>
      <c r="E152" s="41"/>
      <c r="F152" s="28"/>
    </row>
    <row r="153" spans="1:8" x14ac:dyDescent="0.25">
      <c r="A153" s="17" t="str">
        <f>A105</f>
        <v>A.5</v>
      </c>
      <c r="B153" s="8" t="str">
        <f>B105</f>
        <v>FASADERSKI RADOVI</v>
      </c>
      <c r="C153" s="33"/>
      <c r="D153" s="34"/>
      <c r="E153" s="42"/>
      <c r="F153" s="27">
        <f>F128</f>
        <v>0</v>
      </c>
    </row>
    <row r="154" spans="1:8" x14ac:dyDescent="0.25">
      <c r="B154" s="8"/>
      <c r="C154" s="33"/>
      <c r="D154" s="34"/>
      <c r="E154" s="42"/>
      <c r="F154" s="27"/>
    </row>
    <row r="155" spans="1:8" x14ac:dyDescent="0.25">
      <c r="A155" s="17" t="str">
        <f>A130</f>
        <v>A.6</v>
      </c>
      <c r="B155" s="8" t="str">
        <f>B130</f>
        <v>RAZNI RADOVI</v>
      </c>
      <c r="C155" s="33"/>
      <c r="D155" s="34"/>
      <c r="E155" s="42"/>
      <c r="F155" s="27">
        <f>F141</f>
        <v>0</v>
      </c>
    </row>
    <row r="156" spans="1:8" x14ac:dyDescent="0.25">
      <c r="B156" s="8"/>
      <c r="C156" s="33"/>
      <c r="D156" s="34"/>
      <c r="E156" s="42"/>
      <c r="F156" s="27"/>
    </row>
    <row r="157" spans="1:8" s="3" customFormat="1" x14ac:dyDescent="0.2">
      <c r="A157" s="18"/>
      <c r="B157" s="10" t="str">
        <f>"UKUPNO - "&amp;TEXT(A7,) &amp;" " &amp;TEXT(B7,)&amp;" (€):"</f>
        <v>UKUPNO - A. GRAĐEVINSKO - OBRTNIČKI RADOVI (€):</v>
      </c>
      <c r="C157" s="35"/>
      <c r="D157" s="40"/>
      <c r="E157" s="44"/>
      <c r="F157" s="27">
        <f>SUM(F143:F155)</f>
        <v>0</v>
      </c>
    </row>
    <row r="158" spans="1:8" x14ac:dyDescent="0.25">
      <c r="H158" s="28"/>
    </row>
    <row r="159" spans="1:8" x14ac:dyDescent="0.25">
      <c r="B159" s="81" t="s">
        <v>171</v>
      </c>
      <c r="F159" s="28">
        <f>F157*0.25</f>
        <v>0</v>
      </c>
      <c r="H159" s="28"/>
    </row>
    <row r="160" spans="1:8" x14ac:dyDescent="0.25">
      <c r="H160" s="28"/>
    </row>
    <row r="161" spans="1:8" x14ac:dyDescent="0.25">
      <c r="A161" s="18"/>
      <c r="B161" s="84" t="s">
        <v>172</v>
      </c>
      <c r="C161" s="35"/>
      <c r="D161" s="40"/>
      <c r="E161" s="44"/>
      <c r="F161" s="27">
        <f>F157+F159</f>
        <v>0</v>
      </c>
      <c r="H161" s="27"/>
    </row>
  </sheetData>
  <sheetProtection selectLockedCells="1"/>
  <phoneticPr fontId="3" type="noConversion"/>
  <dataValidations count="1">
    <dataValidation operator="lessThan" allowBlank="1" showInputMessage="1" showErrorMessage="1" sqref="G158:G161 A162:XFD1048576 B158:F158 H158 A158:A161 I158:XFD161 A101:XFD131 A132:A133 A98:F100 A135:XFD135 A138:XFD139 A136:A137 A141:XFD157 A1:XFD97" xr:uid="{00000000-0002-0000-0300-000000000000}"/>
  </dataValidations>
  <pageMargins left="0.70866141732283472" right="0.70866141732283472" top="0.74803149606299213" bottom="0.74803149606299213" header="0.31496062992125984" footer="0.31496062992125984"/>
  <pageSetup paperSize="9" scale="80" fitToHeight="0" orientation="portrait" r:id="rId1"/>
  <headerFooter differentFirst="1" scaleWithDoc="0">
    <oddFooter xml:space="preserve">&amp;R&amp;"Calibri,Regular"&amp;P-1/&amp;N-1  </oddFooter>
    <firstFooter xml:space="preserve">&amp;R&amp;"Calibri,Regular"&amp;P-1/&amp;N-1   </firstFooter>
  </headerFooter>
  <rowBreaks count="4" manualBreakCount="4">
    <brk id="30" max="5" man="1"/>
    <brk id="86" max="5" man="1"/>
    <brk id="104" max="5" man="1"/>
    <brk id="142"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B2F4520036CF4EA3999548D9AC73BD" ma:contentTypeVersion="9" ma:contentTypeDescription="Create a new document." ma:contentTypeScope="" ma:versionID="e47dc042ace8e93b0513bb56e0978998">
  <xsd:schema xmlns:xsd="http://www.w3.org/2001/XMLSchema" xmlns:xs="http://www.w3.org/2001/XMLSchema" xmlns:p="http://schemas.microsoft.com/office/2006/metadata/properties" xmlns:ns2="ea7aa60c-0ed7-4395-902d-b3de6e05fa4f" xmlns:ns3="3c470b74-11a0-4239-9214-1bb725a09585" targetNamespace="http://schemas.microsoft.com/office/2006/metadata/properties" ma:root="true" ma:fieldsID="650cd5546075edea8a2fd09b43588579" ns2:_="" ns3:_="">
    <xsd:import namespace="ea7aa60c-0ed7-4395-902d-b3de6e05fa4f"/>
    <xsd:import namespace="3c470b74-11a0-4239-9214-1bb725a0958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7aa60c-0ed7-4395-902d-b3de6e05fa4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c470b74-11a0-4239-9214-1bb725a0958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3CE85D-A432-43C9-B3C9-E0CF78F629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7aa60c-0ed7-4395-902d-b3de6e05fa4f"/>
    <ds:schemaRef ds:uri="3c470b74-11a0-4239-9214-1bb725a095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0E97897-EF73-4B0C-A8AD-F6564E7C568D}">
  <ds:schemaRefs>
    <ds:schemaRef ds:uri="3c470b74-11a0-4239-9214-1bb725a09585"/>
    <ds:schemaRef ds:uri="ea7aa60c-0ed7-4395-902d-b3de6e05fa4f"/>
    <ds:schemaRef ds:uri="http://schemas.microsoft.com/office/2006/metadata/properties"/>
    <ds:schemaRef ds:uri="http://purl.org/dc/elements/1.1/"/>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http://purl.org/dc/dcmitype/"/>
    <ds:schemaRef ds:uri="http://purl.org/dc/terms/"/>
  </ds:schemaRefs>
</ds:datastoreItem>
</file>

<file path=customXml/itemProps3.xml><?xml version="1.0" encoding="utf-8"?>
<ds:datastoreItem xmlns:ds="http://schemas.openxmlformats.org/officeDocument/2006/customXml" ds:itemID="{1A310E3C-6436-40C1-A879-338F5D9275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4</vt:i4>
      </vt:variant>
      <vt:variant>
        <vt:lpstr>Imenovani rasponi</vt:lpstr>
      </vt:variant>
      <vt:variant>
        <vt:i4>5</vt:i4>
      </vt:variant>
    </vt:vector>
  </HeadingPairs>
  <TitlesOfParts>
    <vt:vector size="9" baseType="lpstr">
      <vt:lpstr>NASLOVNICA</vt:lpstr>
      <vt:lpstr>OPĆI OPIS</vt:lpstr>
      <vt:lpstr>OPĆI UVJETI_GRAĐ</vt:lpstr>
      <vt:lpstr>A_GRAĐ-OBRT</vt:lpstr>
      <vt:lpstr>'A_GRAĐ-OBRT'!Ispis_naslova</vt:lpstr>
      <vt:lpstr>'A_GRAĐ-OBRT'!Podrucje_ispisa</vt:lpstr>
      <vt:lpstr>NASLOVNICA!Podrucje_ispisa</vt:lpstr>
      <vt:lpstr>'OPĆI OPIS'!Podrucje_ispisa</vt:lpstr>
      <vt:lpstr>'OPĆI UVJETI_GRAĐ'!Podrucje_ispisa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ARRAKIS d.o.o.</dc:creator>
  <cp:lastModifiedBy>Martina Gudiček</cp:lastModifiedBy>
  <cp:lastPrinted>2023-10-19T23:05:03Z</cp:lastPrinted>
  <dcterms:created xsi:type="dcterms:W3CDTF">2006-08-07T06:01:52Z</dcterms:created>
  <dcterms:modified xsi:type="dcterms:W3CDTF">2026-07-06T11:08:11Z</dcterms:modified>
</cp:coreProperties>
</file>